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https://energyapi-my.sharepoint.com/personal/minifies_api_org/Documents/Pipeline Projects/SMS Website/Document library/Documents &amp; Tools/Tools Redesign/Implementation Tool and Evaluation Guidance/"/>
    </mc:Choice>
  </mc:AlternateContent>
  <xr:revisionPtr revIDLastSave="1" documentId="11_5A914FA993FAE9B5ACE0E89FEC1EDA382BC4E5B8" xr6:coauthVersionLast="47" xr6:coauthVersionMax="47" xr10:uidLastSave="{AA202147-E4B1-4A68-B1CB-1F00AF944A8B}"/>
  <bookViews>
    <workbookView xWindow="-98" yWindow="-98" windowWidth="20715" windowHeight="13276" xr2:uid="{00000000-000D-0000-FFFF-FFFF00000000}"/>
  </bookViews>
  <sheets>
    <sheet name="Implementation Level" sheetId="3" r:id="rId1"/>
    <sheet name="Pie Chart" sheetId="1" r:id="rId2"/>
    <sheet name="Stacked Bar Chart" sheetId="6" r:id="rId3"/>
    <sheet name="Progress Chart" sheetId="8" r:id="rId4"/>
    <sheet name="Chart Data" sheetId="7" state="hidden" r:id="rId5"/>
  </sheets>
  <definedNames>
    <definedName name="_xlnm._FilterDatabase" localSheetId="0" hidden="1">'Implementation Level'!$A$2:$H$73</definedName>
    <definedName name="_xlnm.Print_Area" localSheetId="0">'Implementation Level'!$A$1:$G$73</definedName>
    <definedName name="Z_5F80DA1E_E2EA_4CB6_A566_8F2D56605947_.wvu.Cols" localSheetId="0" hidden="1">'Implementation Level'!$C:$C</definedName>
    <definedName name="Z_5F80DA1E_E2EA_4CB6_A566_8F2D56605947_.wvu.FilterData" localSheetId="0" hidden="1">'Implementation Level'!$A$2:$G$73</definedName>
    <definedName name="Z_5F80DA1E_E2EA_4CB6_A566_8F2D56605947_.wvu.PrintArea" localSheetId="0" hidden="1">'Implementation Level'!$A$1:$G$73</definedName>
  </definedNames>
  <calcPr calcId="191029"/>
  <customWorkbookViews>
    <customWorkbookView name="Nhan Pham - Personal View" guid="{5F80DA1E-E2EA-4CB6-A566-8F2D56605947}" mergeInterval="0" personalView="1" maximized="1" xWindow="-8" yWindow="-8" windowWidth="1936" windowHeight="106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6" i="3" l="1"/>
  <c r="C14" i="7" s="1"/>
  <c r="J4" i="3"/>
  <c r="J5" i="3"/>
  <c r="J6" i="3"/>
  <c r="J7" i="3"/>
  <c r="G12" i="7" s="1"/>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3" i="3"/>
  <c r="F13" i="7" l="1"/>
  <c r="F14" i="7"/>
  <c r="I14" i="7"/>
  <c r="H10" i="7"/>
  <c r="I6" i="7"/>
  <c r="G13" i="7"/>
  <c r="F5" i="7"/>
  <c r="I10" i="7"/>
  <c r="H11" i="7"/>
  <c r="H12" i="7"/>
  <c r="G5" i="7"/>
  <c r="F6" i="7"/>
  <c r="I7" i="7"/>
  <c r="H8" i="7"/>
  <c r="G9" i="7"/>
  <c r="F10" i="7"/>
  <c r="I11" i="7"/>
  <c r="I12" i="7"/>
  <c r="H13" i="7"/>
  <c r="G14" i="7"/>
  <c r="G28" i="7" s="1"/>
  <c r="G8" i="7"/>
  <c r="G22" i="7" s="1"/>
  <c r="H5" i="7"/>
  <c r="G6" i="7"/>
  <c r="F7" i="7"/>
  <c r="I8" i="7"/>
  <c r="H9" i="7"/>
  <c r="G10" i="7"/>
  <c r="F11" i="7"/>
  <c r="F12" i="7"/>
  <c r="I13" i="7"/>
  <c r="G27" i="7" s="1"/>
  <c r="H14" i="7"/>
  <c r="H7" i="7"/>
  <c r="F9" i="7"/>
  <c r="I5" i="7"/>
  <c r="I19" i="7" s="1"/>
  <c r="H6" i="7"/>
  <c r="G7" i="7"/>
  <c r="F8" i="7"/>
  <c r="F22" i="7" s="1"/>
  <c r="I9" i="7"/>
  <c r="I23" i="7" s="1"/>
  <c r="G11" i="7"/>
  <c r="G24" i="7"/>
  <c r="F27" i="7"/>
  <c r="H28" i="7"/>
  <c r="L9" i="7"/>
  <c r="I28" i="7"/>
  <c r="H94" i="3"/>
  <c r="C22" i="7" s="1"/>
  <c r="H93" i="3"/>
  <c r="C21" i="7" s="1"/>
  <c r="H92" i="3"/>
  <c r="C20" i="7" s="1"/>
  <c r="H91" i="3"/>
  <c r="C19" i="7" s="1"/>
  <c r="H90" i="3"/>
  <c r="C18" i="7" s="1"/>
  <c r="H89" i="3"/>
  <c r="C17" i="7" s="1"/>
  <c r="H88" i="3"/>
  <c r="C16" i="7" s="1"/>
  <c r="H87" i="3"/>
  <c r="C15" i="7" s="1"/>
  <c r="H85" i="3"/>
  <c r="C13" i="7" s="1"/>
  <c r="I25" i="7" l="1"/>
  <c r="F28" i="7"/>
  <c r="I22" i="7"/>
  <c r="L7" i="7"/>
  <c r="L5" i="7"/>
  <c r="I24" i="7"/>
  <c r="G21" i="7"/>
  <c r="I20" i="7"/>
  <c r="H21" i="7"/>
  <c r="H25" i="7"/>
  <c r="L8" i="7"/>
  <c r="F19" i="7"/>
  <c r="I26" i="7"/>
  <c r="H22" i="7"/>
  <c r="H26" i="7"/>
  <c r="F25" i="7"/>
  <c r="F20" i="7"/>
  <c r="L10" i="7"/>
  <c r="L13" i="7"/>
  <c r="F24" i="7"/>
  <c r="G20" i="7"/>
  <c r="H24" i="7"/>
  <c r="H20" i="7"/>
  <c r="F21" i="7"/>
  <c r="G25" i="7"/>
  <c r="F23" i="7"/>
  <c r="I21" i="7"/>
  <c r="F26" i="7"/>
  <c r="G26" i="7"/>
  <c r="H19" i="7"/>
  <c r="H23" i="7"/>
  <c r="L12" i="7"/>
  <c r="L4" i="7"/>
  <c r="G19" i="7"/>
  <c r="G23" i="7"/>
  <c r="I27" i="7"/>
  <c r="H27" i="7"/>
  <c r="L11" i="7"/>
  <c r="L6" i="7"/>
  <c r="H80" i="3"/>
  <c r="C8" i="7" s="1"/>
  <c r="H79" i="3"/>
  <c r="C7" i="7" s="1"/>
  <c r="H78" i="3"/>
  <c r="C6" i="7" s="1"/>
  <c r="H77" i="3"/>
  <c r="C5" i="7" s="1"/>
  <c r="H76" i="3"/>
  <c r="C4" i="7" s="1"/>
  <c r="H81" i="3" l="1"/>
</calcChain>
</file>

<file path=xl/sharedStrings.xml><?xml version="1.0" encoding="utf-8"?>
<sst xmlns="http://schemas.openxmlformats.org/spreadsheetml/2006/main" count="296" uniqueCount="277">
  <si>
    <t>API RP 1173 Sub-element</t>
  </si>
  <si>
    <t>API RP 1173 Requirement</t>
  </si>
  <si>
    <t>Level 2
(Developing)</t>
  </si>
  <si>
    <t>Level 3
(Implemented)</t>
  </si>
  <si>
    <t>5.3.b</t>
  </si>
  <si>
    <t>5.3.d</t>
  </si>
  <si>
    <t>5.4.1.f</t>
  </si>
  <si>
    <t>5.4.1.g</t>
  </si>
  <si>
    <t>5.4.1.h</t>
  </si>
  <si>
    <t>5.4.2.b</t>
  </si>
  <si>
    <t>5.4.2.g</t>
  </si>
  <si>
    <t>5.4.2.i</t>
  </si>
  <si>
    <t>8.1.2.a</t>
  </si>
  <si>
    <t>8.1.2.b</t>
  </si>
  <si>
    <t>8.1.2.c</t>
  </si>
  <si>
    <t>8.1.2.d</t>
  </si>
  <si>
    <t>8.1.2.e</t>
  </si>
  <si>
    <t>8.1.2.f</t>
  </si>
  <si>
    <t>8.2.1-8.2.3</t>
  </si>
  <si>
    <t>8.2.4</t>
  </si>
  <si>
    <t>8.2.5</t>
  </si>
  <si>
    <t>8.1.2</t>
  </si>
  <si>
    <t>8.3.2</t>
  </si>
  <si>
    <t>8.3.3</t>
  </si>
  <si>
    <t>Is there a procedure for managing outsourced activities?</t>
  </si>
  <si>
    <t>9.1.1</t>
  </si>
  <si>
    <t>10.2.1</t>
  </si>
  <si>
    <t>10.2.3</t>
  </si>
  <si>
    <t>10.2.4</t>
  </si>
  <si>
    <t>10.2.5</t>
  </si>
  <si>
    <t>10.2.6</t>
  </si>
  <si>
    <t>11.1.3</t>
  </si>
  <si>
    <t>Level Assignment (0 - 4)</t>
  </si>
  <si>
    <t>Total (should be 71)</t>
  </si>
  <si>
    <t>Level</t>
  </si>
  <si>
    <t>Count</t>
  </si>
  <si>
    <t>Element</t>
  </si>
  <si>
    <t>Average</t>
  </si>
  <si>
    <t>Pie Chart Data</t>
  </si>
  <si>
    <t>9.1.2</t>
  </si>
  <si>
    <t xml:space="preserve">• There is evidence that the impact of the regulatory and legislative requirements and their impact on the PSMS are identified, evaluated, documented, and incorporated into the PSMS.
• Interviews with a cross section of the organization demonstrate applicable regulatory and legislative requirements are understood by those who are impacted by such requirements. </t>
  </si>
  <si>
    <t>Has top management identified and documented the managers responsible for each element of the PSMS?</t>
  </si>
  <si>
    <t>• There is a documented list of the executives responsible for the implementation and continuous improvement of the PSMS. 
• Specific accountabilities have been assigned to specific persons and to their specific roles.</t>
  </si>
  <si>
    <t>• The identified executives are able to discuss the status of the PSMS, high-level performance measures, areas for continuous improvement, and programs in process for continuous improvement.
• Employees can identify the executives that are accountable for PSMS or can find the documentation showing the assigned accountabilities.</t>
  </si>
  <si>
    <t>• There is a documented list of the organization's management that are responsible for each element of the PSMS.
• Specific responsibilities have been assigned to specific persons and to their specific roles.</t>
  </si>
  <si>
    <t>• The responsible managers are able to discuss the status of their assigned PSMS elements, key performance indicators for each elements, and areas for continuous improvement.
• Employees can identify the managers that are responsible for each specific PSMS element or can find the documentation showing the assigned responsibilities.</t>
  </si>
  <si>
    <t>• The organization's employees are aware of and understand top management's commitment to the PSMS.
• External stakeholders are aware of and understand top management's commitment to the PSMS.</t>
  </si>
  <si>
    <t>• PSMS activities are either linked to existing day-to-day activities or the PSMS activities are the day-to-day activities.
• Employees can explain the PSMS objectives in their day-to-day activities. 
• PSMS objectives are incorporated as specific items in work instructions (operating procedures, operations or maintenance instructions, project scopes/objectives, individual performance contracts).</t>
  </si>
  <si>
    <t>• Management has established and documented performance measures for each PSMS element. 
• PSMS KPIs are documented.</t>
  </si>
  <si>
    <t>• Responsible managers are able to discuss performance measure inputs and evaluation.
• There are records of the performance measure input data being collected and managed.
• Management is sharing the performance measure data and trends with the organization.</t>
  </si>
  <si>
    <t>• Management has identified and documented personnel responsible for each PSMS element, supporting initiatives and oversight. 
• Specific responsibilities have been assigned to specific persons and to their specific roles.</t>
  </si>
  <si>
    <t>• Assigned personnel are aware of their responsibilities and can demonstrate knowledge of how to satisfy the PSMS requirements.</t>
  </si>
  <si>
    <t>• Responsible/accountable persons and authorities demonstrate understanding of their assignments. 
• The organization's employees are able to identify the responsible/accountable persons and authorities for each PSMS element related to their work.</t>
  </si>
  <si>
    <t>• Personnel responsible for communication demonstrate they are using the communication plan and are engaging stakeholders.
• Interviews of a cross section of the organization demonstrate the employees are engaged in discussions of the PSMS with management.
• Interviews of a selection of external stakeholders demonstrate they have been contacted by the organization and have or are engaged in conversation with the organization on PSMS topics.</t>
  </si>
  <si>
    <t>• The operator has identified and documented the list of external stakeholders.
• The communication plan includes methods to identify new external stakeholders. 
• The list includes regulatory agencies and representatives of the public (city, county, state officials).
• List includes the emergency response organizations that could be involved in a pipeline incident.</t>
  </si>
  <si>
    <t>• External stakeholders believe they can have a conversation with management or have had a conversation with Management on PSMS.
• There is documentation, via communication logs or records, of conversations with external stakeholders.
• Internal stakeholders confirm that the communication plan does try to or encourages conversations with external stakeholders.
• There is documentation of the results of how the operator responded to external stakeholder questions/issues.
• There is documentation that conversations with regulatory agencies and public representatives are conducted and managed per the communication plan.</t>
  </si>
  <si>
    <t>• The operator has documented a plan for the identification and the sharing of high-level view with external stakeholders.
• The plan addresses how to develop a message to capture a high-level view of safety operations, risk management efforts, and safety performance.</t>
  </si>
  <si>
    <t>• A process and a plan for communication and engagement of stakeholders have been documented and implemented. 
• The plan identifies both internal and external stakeholders, and the personnel responsible for communication.
• Communicated information includes risk identification and management, safety performance, and other PSMS elements where applicable.</t>
  </si>
  <si>
    <t>• A process and a plan for two-way communication with external stakeholders have been documented and implemented.
• The communication plan outlines how pipeline safety topics and issues are selected for communication and discussion with external stakeholders.
• The communication plan includes processes for engaging in conversations with regulatory agencies and representatives of the public (city, county, state officials).</t>
  </si>
  <si>
    <t xml:space="preserve">• There is documentation of conversations with stakeholders.
• Interviews with external stakeholders demonstrate they have received from the operator information of a high-level view of company safety operations, risk management efforts, and safety performance.
</t>
  </si>
  <si>
    <t>• A documented pipeline risk management procedure is in place across the organization.
• The procedure requires assessment of the assets comprising the pipeline and the surrounding environment to identify threats.</t>
  </si>
  <si>
    <t xml:space="preserve">• There is an inventory of pipeline and surrounding environment data required to define safe operating conditions.
• The procedure for risk management includes instructions on how to close data gaps and what assumptions to make for the gaps which have not been closed.
• The procedure for risk management includes a requirement to review the pipeline data at some interval for any gaps and to determine the quality of the available data. </t>
  </si>
  <si>
    <t>• There is documentation of pipeline data being used in risk analysis.
• There is documentation of past incidents and MOC records being used in risk analysis.</t>
  </si>
  <si>
    <t>• There is documentation which shows potential pipeline threats are identified and risks are analyzed.
• Personnel responsible for risk management can demonstrate how the risk assessment process is followed.
• Risk assessments are performed and updated with change in information and conditions.</t>
  </si>
  <si>
    <t>• The processes for risk identification and assessment are in place.
• Threat identification takes into account operations, operating environment, and any changes in conditions between assessments.
• Threat identification includes identifying locations with multiple potentially interactive threats.</t>
  </si>
  <si>
    <t xml:space="preserve">• The procedure for risk management identifies what risk management tool(s) will be used in risk assessment. 
• The tools used are industry-recognized risk management tools. </t>
  </si>
  <si>
    <t>• The organization has documented in its procedures that an employee is authorized to stop work and seek permission to deviate if the employee believes following a procedure for an activity will cause an unsafe condition.
• The procedure shows what steps are necessary for the employee to deviate from the procedure to complete the activity.</t>
  </si>
  <si>
    <t xml:space="preserve">• There are records of the "Stop Work" process being used. 
• Interviews of a cross section of the organization demonstrate employees are aware of their authorization to stop work in case of unsafe conditions, and of their responsibility and authority to raise concerns through designated processes. 
• Interviews of management demonstrate they are aware of the approval process for alternative procedures and how the safety of the pipeline and workers is to be evaluated as part of the approval process. </t>
  </si>
  <si>
    <t>• There are records which indicate Safe Work procedures were followed. Records may include work plan documentation, work permit documentation, job safety analyses, job inspection reports.
• A cross section of employees and contractors demonstrate knowledge of Safe Work procedures and their requirements.
• There is evidence to demonstrate that safe work practices have been identified and the associated procedures are maintained.</t>
  </si>
  <si>
    <t>• Procedures for normal operations are made available to responsible personnel.
• Safe operating limits are within the design specifications and within the operating limits established by risk assessment.</t>
  </si>
  <si>
    <t>• Procedures for temporary operations are made available to responsible personnel.
• Safe operating limits are within the design specifications and within the operating limits established by risk assessment.</t>
  </si>
  <si>
    <t>• The initial start-up procedures and safe operating limits for new or modified pipeline and related equipment are made available to the personnel who will be putting these facilities into service. 
• Safe operating limits are within the design specifications and within the operating limits established by risk assessment.</t>
  </si>
  <si>
    <t>• Procedures for emergency operations are made available to responsible personnel. Emergency procedures include when the procedure replaces a normal startup, operation, or shutdown procedure. 
• Safe operating limits are within the design specifications and within the operating limits established by risk assessment.</t>
  </si>
  <si>
    <t>• Normal shutdown procedures are made available to responsible personnel. 
• Safe operating limits are within the design specifications and within the operating limits established by risk assessment.</t>
  </si>
  <si>
    <t>• Procedures for start-up or restoration of operations following maintenance or outage are made available to responsible personnel. 
• Safe operating limits are within the design specifications and within the operating limits established by risk assessment.</t>
  </si>
  <si>
    <t>• Developed Safe Work procedures cover operating, maintenance, and emergency response activities. A Safe Work procedure does not necessarily need to be able to cover all activities and can be separate procedures. 
• The pipeline operator has a documented process for the identification of safe work practices and the maintenance of Safe Work procedures.</t>
  </si>
  <si>
    <t>• MOC records list reason for the change, the authority for approving the change, analysis of the implication of the change, and qualifications/training for those affected by the change prior to the implementation of the change.
• The qualification and training of affected personnel are documented and are in accordance with MOC records.</t>
  </si>
  <si>
    <t xml:space="preserve">• There is documentation of safe operating conditions, which includes at a minimum MAOP but should also include temperature, volume/velocity, content parameters for pipelines. 
• Safe operating conditions for non-pipe equipment are documented, such as pump/compressor speed, temperature, pressure, tank levels.
• There are records of conservative assumptions being used when pipeline data are missing.
• There is documentation of data reviews for gaps and data quality. </t>
  </si>
  <si>
    <t xml:space="preserve">• An inventory of pipeline data required to analyze safety risks is created and maintained.
• Pipeline data include changes in pipeline operating conditions, crossings, pressure safety valves, operating procedures, maintenance reports, etc.
• The inventory includes past incidents (pipeline asset specific, organization's history, industry's history).
</t>
  </si>
  <si>
    <t>• The contractor management procedure includes communicating the applicable requirements of the PSMS, the risks at the work site, and the MOC process.
• The procedure includes incorporating lessons learned in the contractor's operations, training and orientation on safety policies, and evaluating contractor safety performance.</t>
  </si>
  <si>
    <t>• There is evidence that the contractor management procedure is being used.
• There are records of contractor safety review for the selection process.
• There are records of contractor feedback concerning safety.</t>
  </si>
  <si>
    <t>• Investigation procedure with requirements to identify the causes, contributing factors, lessons learned, and recommendations to prevent recurrence.
• The investigation procedure includes requirements to evaluate the effectiveness of emergency response procedures used and potential changes to the PSMS and procedures.
• Investigation procedure with requirements to take the identified lessons learned and communicate them to the organization and to make the investigation available for the risk assessment process.</t>
  </si>
  <si>
    <t>• Investigation findings and lessons learned are documented.
• Review of recommendations and action tracking process determines the process works and recommendations and actions are marked as complete only when the work is actually completed.</t>
  </si>
  <si>
    <t>• Investigation procedure requires communicating the causes, contributing factors, recommendations and lessons learned to the appropriate personnel.</t>
  </si>
  <si>
    <t>• Review of investigation records determines the appropriate personnel were notified of the incident and investigation results.
• The personnel to whom the communication was sent are aware of the incident's causes, contributing factors, recommendations, and lessons learned.</t>
  </si>
  <si>
    <t>• The organization has documented a process to periodically re-evaluate past investigations of high consequence incidents and significant near misses to generate new lessons learned.  
• The process includes the evaluation of the effectiveness of how well the organization has implemented lessons learned.</t>
  </si>
  <si>
    <t>• There are records of periodic evaluations of past investigations.
• New lessons learned are generated and the effectiveness of organizational learning is evaluated.</t>
  </si>
  <si>
    <t>• Investigation reports include all required elements listed in the procedure.
• Review of the investigation records determines investigations are complete and the recommendations will prevent recurrence.
• Review of the investigation records determines opportunities to improve the PSMS and/or procedures are not missed.</t>
  </si>
  <si>
    <t>• There are records of evaluation of external events. 
• Personnel demonstrate they have been made aware of lessons learned from external events and are able to show how those lessons have been applied to the organization (specifically their roles).</t>
  </si>
  <si>
    <t>There are records of the following:
• Safety culture assessments, including questionnaires, interviews, and focus groups.
• Management's review of the results of safety culture assessments and their recommendations to improve safety culture within the organization.
• Measures of the effectiveness of safety culture actions in improving the safety culture.</t>
  </si>
  <si>
    <t>• The organization has documented a process for evaluating the maturity of its PSMS. 
• The procedure includes the identification of maturity levels and the criteria for each level.
• The procedure includes benchmarking the maturity of the PSMS with other organizations.</t>
  </si>
  <si>
    <t xml:space="preserve">• Records of maturity evaluation demonstrates evaluations are occurring per the procedure.
• There are records of PSMS maturity benchmarking.
• Management and top management demonstrate they are aware of the maturity evaluations and benchmarking, and can discuss the actions being taken to improve the maturity of the PSMS. 
</t>
  </si>
  <si>
    <t xml:space="preserve">There are records of the following:
• Input from employee and contractors concerning new and emerging risks and respective response from management.
• Management's review of input from employees and contractors.
• There is evidence of management's actions to address the new and emerging risks.
</t>
  </si>
  <si>
    <t>• The organization has documented a procedure for the identification of key performance indicators to measure the effectiveness of risk management, and the  effectiveness and adequacy of the PSMS.
• The procedure includes the identification of lagging KPIs (such as injuries, fatalities, releases, and property damage), leading KPIs, and process KPIs.</t>
  </si>
  <si>
    <t>• A procedure has been developed to review the PSMS and safety performance to determine if goals and objectives have been met.
• The procedure for management review describes frequency, attendance, process, topics, tracking of actions.</t>
  </si>
  <si>
    <t>• Training and drill records demonstrate that the organization and external agencies are trained to address an emergency.
• Lessons learned and improvements are included in updates to the procedures.
• Records indicate that the emergency preparedness and response procedures are reviewed and updated on a periodic basis defined by the PSMS and/or regulation.</t>
  </si>
  <si>
    <t xml:space="preserve">• Competency requirements are listed for every role in the PSMS.
• The PSMS documents include procedures for competency evaluation, training, and qualification of responsible personnel.
</t>
  </si>
  <si>
    <t>• There are records of competency verification and/or training for incumbents in PSMS roles.
• There are documented action plans for role incumbents that do not have all the required competency or training.
• Training and competency records for contractors are documented. 
• Interviews of PSMS role incumbents demonstrate their awareness of competency and training needs.</t>
  </si>
  <si>
    <t>• There is documentation that shows the organization has defined the need for training for the development and implementation of PSMS elements. 
• There are records of training delivery after a need for training has been identified.</t>
  </si>
  <si>
    <t>• The organization has documented a procedure for the identification, distribution and control of documents required by the PSMS.
• The procedure includes review requirements (frequency, by whom) and how changes will be identified and approved.
• The procedure includes how only the current versions of documents will be available for use and out-of-date versions are removed from use.</t>
  </si>
  <si>
    <t xml:space="preserve">• Examination of records demonstrates the records management procedure is being followed. </t>
  </si>
  <si>
    <t>• The organization has documented a procedure for the identification, collection, storage, protection, retrieval, retention time, disposition of records required by the PSMS, and the identification of roles responsible for maintaining the records.</t>
  </si>
  <si>
    <t>• A review of budgets demonstrate that budgets and resources are adjusted for any new items agreed to in the Management Review.
• Interview with the person identified with PSMS budgeting demonstrates the person has full authority to manage PSMS budget and resourcing.</t>
  </si>
  <si>
    <t>• High-level PSMS performance measures are established and documented.</t>
  </si>
  <si>
    <t>• There is evidence that KPIs are being tracked.
• Management can demonstrate that these key performance indicators are being used to measure the effectiveness of risk management and the PSMS.</t>
  </si>
  <si>
    <t>• Key Performance Indicators are identified and documented.</t>
  </si>
  <si>
    <t>• There is documentation of the implementation of risk management decisions.</t>
  </si>
  <si>
    <t>• Pipeline risks have been evaluated and the operator has made decisions on how to manage the risks.</t>
  </si>
  <si>
    <t>• Developed MOC procedures consider permanent or temporary changes and include planning for the effects of these changes.</t>
  </si>
  <si>
    <t>• The organization has documented a management of change procedure that requires the identification of the reasons for changes, the authority for approving the change, analysis of the implication of the change, and new or changed qualifications/training for those affected by the change prior to the change being implemented.</t>
  </si>
  <si>
    <t>• The organization has documented a process for identifying and evaluating events external to its operations to identify new learning opportunities.</t>
  </si>
  <si>
    <t xml:space="preserve">• The organization has documented a procedure to audit conformity to the RP 1173. </t>
  </si>
  <si>
    <t>• Audit and evaluation procedures include elements of planning (selection of topics and topic frequency, audit teams and expertise, logistics, and communication), conducting (auditor responsibilities, audit meetings, scheduling interviews, and document reviews), and documenting (final reports and communication of results).</t>
  </si>
  <si>
    <t>• The organization has documented a process for using audits and other forms of evaluation to assess the effectiveness of the risk management program and pipeline safety performance progress.</t>
  </si>
  <si>
    <t>• Review of audit and evaluation records/reports confirms audits and evaluations are planned, conducted, and documented according to the PSMS procedures.</t>
  </si>
  <si>
    <t>• There are records of audit and evaluation results being used to assess the operator's risk management program and pipeline safety performance.</t>
  </si>
  <si>
    <t>• The operator's PSMS requires an assessment of their risk management and safety performance to consider all the elements of the PSMS listed in sections 6 through 13 of API RP 1173.</t>
  </si>
  <si>
    <t>• Records of evaluation of risk management and safety performance indicate PSMS elements listed sections 6 through 13 of API RP 1173.</t>
  </si>
  <si>
    <t>• The organization has documented a process for evaluating its safety culture using methods which assess employee perception of the safety culture.</t>
  </si>
  <si>
    <t>• Response times for addressing the findings of audits and evaluations are defined</t>
  </si>
  <si>
    <t>• Records indicate that findings are addressed within the set response times.</t>
  </si>
  <si>
    <t>• Review of records of the data and analysis demonstrates that the procedure is being used.</t>
  </si>
  <si>
    <t>• The organization has developed a procedure for the identification, collection, and analysis of data to support the key performance indicators.</t>
  </si>
  <si>
    <t>• Management reviews are conducted and documented.</t>
  </si>
  <si>
    <t>There are records of the following:
• Lessons learned being incorporating into contractor's operations.
• Training and orientation for contractors.
• Evaluation of contractor safety performance.
• Communication between the operator and contractors concerning PSMS requirements, safety risks, and the MOC process.
• Interviews of contractors indicate that PSMS requirements, safety risks, and the MOC procedure are communicated.</t>
  </si>
  <si>
    <t>• Management has developed budgets and planned resources (including personnel and supporting technology) for the PSMS.</t>
  </si>
  <si>
    <t>• There are records of performance measures being collected and evaluated.
• Management Review documentation includes evidence that management discussed the high-level performance measures.</t>
  </si>
  <si>
    <t>• Top management has communicated with internal and external stakeholders about its commitment to the PSMS. 
• Top management can produce records of communication with stakeholders regarding PSMS.</t>
  </si>
  <si>
    <t>• KPIs may exist but are not necessarily linked to the PSMS elements.</t>
  </si>
  <si>
    <t>•  There are documented lists of the responsibilities, accountabilities, and authorities for each PSMS element or PSMS topic.
•  This information has been communicated to personnel whose work is affected by the PSMS.</t>
  </si>
  <si>
    <t>• There is documentation which shows the identified risk management tools were used in the risk assessments.
• Personnel responsible for risk management can demonstrate that an industry-recognized risk management tool was used by persons trained/experienced in the tool.</t>
  </si>
  <si>
    <t>• The organization has documented processes to define the need for training and for providing the training.
• The PSMS documents include training materials for personnel responsible for the development and implementation of the PSMS.</t>
  </si>
  <si>
    <t xml:space="preserve">• Processes for communicating the importance of meeting the requirements of the PSMS have been documented.
</t>
  </si>
  <si>
    <t xml:space="preserve">• There is evidence that the risk management procedure is being followed, including records showing mitigation and prevention plans, and reductions in specific risks. </t>
  </si>
  <si>
    <t>• The process for risk assessment includes annual reviews to determine if a re-assessment is needed based on new information.
• The process also includes criteria triggering an update and methods for analyzing new or changed information.
• The process involves data and information gained from operations and maintenance, inspection and testing, integrity-related work, and incident investigations.</t>
  </si>
  <si>
    <t>• There is evidence to demonstrate annual reviews of risk assessments have been done and re-assessments have occurred as necessary.
• The reviews considered data and information gained from operations and maintenance, inspection and testing, integrity-related work, and incident investigations.</t>
  </si>
  <si>
    <t xml:space="preserve">• The risk management procedure includes a requirement to review the risk assessment results with top management at least annually. </t>
  </si>
  <si>
    <t xml:space="preserve">• There is evidence that risk management results have been reviewed with top management at least annually. Evidence may include meeting attendance records and documentation of management decisions.
</t>
  </si>
  <si>
    <t>There are developed procedures for:
• Design, manufacturing, and fabrication.
• Purchase of pipeline and pipeline equipment.
• Inspections of the pipeline and equipment before and after installation, and of the installation process.
• Operations, maintenance, and testing.</t>
  </si>
  <si>
    <t>There are records of the following:
• Design records, change orders, or similar records.
• Purchase records that show traceability from the design criteria through purchasing specification documentation to equipment delivery inspection.
• Inspection or test reports.
• Personnel responsible for design, purchasing, and construction demonstrate understanding of the applicable procedures and the generation of the appropriate records.</t>
  </si>
  <si>
    <t>• Procedures for the maintenance of pipeline and pipeline equipment have been developed and maintenance frequencies have been established. 
• Maintenance procedures describe the safety requirements and precautions to be taken for maintenance activities.
• There are adequate procedures for all maintenance activities.</t>
  </si>
  <si>
    <t>• Maintenance records indicate pipeline and equipment are maintained according to maintenance procedures.
• Cleanliness is maintained at all facilities.
• All equipment is in acceptable or good condition.</t>
  </si>
  <si>
    <t>• The organization has documented procedures for the inspection and testing of pipeline safety-related equipment.
• The procedures include the frequency of testing, the testing standards, and the criteria for passing.</t>
  </si>
  <si>
    <t>• There are inspection and test records for pipeline safety-related equipment. 
• There is documentation of actions being taken to address inspection or test failures.
• Test records include calibration records of testing equipment which are traceable to known standards.</t>
  </si>
  <si>
    <t>Is there a management of change procedure that addresses changes in technology, equipment, procedures, and organization?</t>
  </si>
  <si>
    <t>• There are management of change records to indicate that any changes in technology, equipment, procedures, and organization are reviewed before implementation.</t>
  </si>
  <si>
    <t>Does the management of change procedure require documentation of the reason for the change, the authority for approving the change, analysis of the implications of the change, and qualifications/training for those affected by the change?</t>
  </si>
  <si>
    <t>• Top management has identified and documented its goals and objectives for the PSMS.</t>
  </si>
  <si>
    <t>• The organization has documented a procedure for the investigation of incidents and near misses.
• The procedure includes instructions on determining which near misses are to be investigated and how soon after an incident or near miss investigations are to be started.</t>
  </si>
  <si>
    <t>• There is a requirement to maintain records of internal audits.</t>
  </si>
  <si>
    <t>• The operator has maintained an internal audit inventory which contains audit results, corrective actions, and other information related to the audits.</t>
  </si>
  <si>
    <t>• There is a requirement to include the results of internal audits and the status of corrective actions in the management review.</t>
  </si>
  <si>
    <t>• Management review records demonstrate the results of internal audits and the status of corrective actions were reviewed.
• Where applicable, management has made recommendations to improve the effectiveness of corrective actions or reduce response times.</t>
  </si>
  <si>
    <t>• There is a documented process for management to periodically evaluate new technology that may enhance pipeline safety.</t>
  </si>
  <si>
    <t>• Evaluation records demonstrate that management has actively searched for and performed cost-benefit analysis on new technology that may enhance pipeline safety, including materials, technology in construction and maintenance, software and hardware that aid in pipeline safety management.
• There is evidence of implementation of new technology which management decided to adopt.</t>
  </si>
  <si>
    <t>• There is a documented process for top management to review and approve the output of management reviews at least annually.</t>
  </si>
  <si>
    <t>• There is documentation of review and approval of management reviews by top management at least annually.</t>
  </si>
  <si>
    <t>• The operator has documented procedures for responding effectively to a pipeline incident.
• The procedures identify the response personnel as well as necessary external contacts.
• The procedures have been updated to incorporate lessons learned from incident and near-miss investigations.</t>
  </si>
  <si>
    <t>• For incidents that occurred, a review of incident documents demonstrates the emergency response procedures were followed and necessary information was documented.</t>
  </si>
  <si>
    <t>• There is a process to track recommendations to ensure they are integrated into the next iteration of the PSMS plan and supporting processes.</t>
  </si>
  <si>
    <t>• Recommendations from past management reviews have been implemented.
• For recommendations which have not yet been implemented, review of planning documents indicates that they have been integrated into the next iteration of the PSMS plan and supporting processes.
• All changes and new requirements have been communicated to the affected groups and individuals.</t>
  </si>
  <si>
    <t>• Management has developed processes or procedures in the PSMS to review risk management effectiveness and foster pipeline safety performance.</t>
  </si>
  <si>
    <t>• There are records of management review of risk management effectiveness.
• Management has been active in fostering improvement in pipeline safety performance (displaying knowledge of areas for improvement, ensuring recommended actions to improve safety are completed, seeking funding from top management to implement safety measures, etc.)</t>
  </si>
  <si>
    <t>• Personnel who will be putting facilities into service are trained on the new procedures and the training is documented.
• There are records of the use of the initial start-up procedures. These can include any checklists required by the procedures, log sheets, operating condition reports, or other records that show the procedures were followed.
• The procedures have been updated to account for changes in operating conditions, equipment, or other safety-related factors, and to incorporate learnings from incident investigations.</t>
  </si>
  <si>
    <t>• There are records of the use of the normal operation procedures. These can include any checklists required by the procedures, log sheets, operating condition reports, or other records that show the procedures were followed.
• There is evidence that the safe operating limits are not exceeded.
• Interviews with operational roles demonstrate that procedures are followed.
• The procedures have been updated to account for changes in operating conditions, equipment, or other safety-related factors, and to incorporate learnings from incident investigations.</t>
  </si>
  <si>
    <t>• There are records of the use of the temporary operation procedures. These can include any checklists required by the procedures, log sheets, operating condition reports, or other records that show the procedures were followed.
• There is evidence that the safe operating limits are not exceeded.
• The procedures have been updated to account for changes in operating conditions, equipment, or other safety-related factors, and to incorporate learnings from incident investigations.</t>
  </si>
  <si>
    <t>• There are records of the use of emergency operation procedures. These can include any checklists required by the procedures, log sheets, operating condition reports, or other records that show the procedures were followed.
• There is evidence that the safe operating limits are not exceeded.
• The procedures have been updated to account for changes in operating conditions, equipment, or other safety-related factors, and to incorporate learnings from incident investigations.</t>
  </si>
  <si>
    <t>• There are records of the use of normal shutdown procedures. These can include any checklists required by the procedures, log sheets, operating condition reports, or other records that show the procedures were followed.
• There is evidence that the safe operating limits are not exceeded.
• The procedures have been updated to account for changes in operating conditions, equipment, or other safety-related factors, and to incorporate learnings from incident investigations.</t>
  </si>
  <si>
    <t>• There are records of the use of start-up or restoration of operations procedures. These can include any checklists required by the procedures, log sheets, operating condition reports, or other records that show the procedures were followed.
• There is evidence that the safe operating limits are not exceeded.
• The procedures have been updated to account for changes in operating conditions, equipment, or other safety-related factors, and to incorporate learnings from incident investigations.</t>
  </si>
  <si>
    <t>• Management has documented a process for aligning goals and objectives with day-to-day activities. 
• The connection between the PSMS objectives and the day-to-day activities is documented.</t>
  </si>
  <si>
    <t>• There are review records which confirm operating procedures are reviewed at least annually. Records could be a procedure revision history page or a certification document signed by the accountable person.</t>
  </si>
  <si>
    <t xml:space="preserve">• There are PSMS documents which state that operating procedures will be reviewed at a frequency related to the risk of the activity but no less frequently than annually. </t>
  </si>
  <si>
    <t xml:space="preserve">• The organization has documented a procedure to document findings and lessons learned.
• The organization has a process for tracking recommendations and action items to completion. </t>
  </si>
  <si>
    <t>• There are audit reports of audits being performed to determine conformity of the PSMS to RP 1173.
• Audit results are used in the scheduling of future audits.</t>
  </si>
  <si>
    <t>• The organization has documented processes for employees and contractors to report new and emerging risks to management for review, and for management to provide feedback to the employees and contractors.</t>
  </si>
  <si>
    <t>• Management review records demonstrate that performance goals and objectives were reviewed.
• New, revised, or missed goals and objectives were identified.</t>
  </si>
  <si>
    <t xml:space="preserve">The emergency preparedness and response procedures address the following:
• Regulatory-required elements
• Determination of potential types of emergencies that may be encountered by the organization
• Necessary safety, health, and environmental protection processes
• Training and drill scenarios with external agencies
• Identification of lessons learned from events and exercises
• Lessons learned and improvement process
• Periodic review and update of the emergency response plans
</t>
  </si>
  <si>
    <t xml:space="preserve">• A process for addressing regulatory and legislative requirements has been established and documented.
• The process includes instructions on how to identify existing and new requirements, their impact on the PSMS, as well as how to assess compliance to the new requirements and to address compliance issues.
</t>
  </si>
  <si>
    <t>• There are records of communication between the operator and employees/contractors concerning conformance to the PSMS.
• Internal stakeholders demonstrate they know and understand the policies, goals, objectives, and procedures driven by the PSMS.
• Internal stakeholders demonstrate that they can and know how to raise risk issues to management's attention, and that risk issues, including mitigations and preventions, are discussed with them.</t>
  </si>
  <si>
    <r>
      <t>• Personnel responsible for maintaining of the list of external stakeholders can demonstrate how the list is kept current and how the it is used.</t>
    </r>
    <r>
      <rPr>
        <sz val="14"/>
        <rFont val="Calibri"/>
        <family val="2"/>
      </rPr>
      <t xml:space="preserve">
</t>
    </r>
  </si>
  <si>
    <t>• The organization has a documented procedure for managing outsourced (contracted) activities.
• The procedure requires that safety performance is considered in contractor selection.
• The procedure includes how safe work practices between the organization and the contractor are agreed upon.</t>
  </si>
  <si>
    <t>Has top management established and documented the goals and objectives for the PSMS?</t>
  </si>
  <si>
    <t>Has management documented a process for addressing regulatory and legislative requirements for pipeline safety and their impact on the PSMS?</t>
  </si>
  <si>
    <t>Has management developed budgets and planned resources for the PSMS?</t>
  </si>
  <si>
    <t>Has top management established and documented high-level performance measures?</t>
  </si>
  <si>
    <t>Has top management identified the executive(s) accountable for implementation and continuous improvement of the PSMS?</t>
  </si>
  <si>
    <t>Has top management communicated its commitment to the PSMS with internal and external stakeholders?</t>
  </si>
  <si>
    <t>Has management ensured clear connection between objectives and day-to-day work activities?</t>
  </si>
  <si>
    <t>Has management established and documented performance measures for each element of the PSMS?</t>
  </si>
  <si>
    <t>Has management identified and documented personnel responsible for PSMS elements?</t>
  </si>
  <si>
    <t>Are responsibilities, accountabilities, and authorities in developing, implementing, and continually improving the PSMS defined, communicated, and documented?</t>
  </si>
  <si>
    <t>Is there a process and a plan for communication and engagement with internal and external stakeholders?</t>
  </si>
  <si>
    <t>Are there documented processes to communicate the importance of meeting requirements of the PSMS to the organization?</t>
  </si>
  <si>
    <t>Is there a documented process and a plan for two-way communication with external stakeholders?</t>
  </si>
  <si>
    <t>Is there a frequently updated list of external stakeholders?</t>
  </si>
  <si>
    <t>Does the communication process document how a high-level view of company safety operations, current focus of risk management efforts, and measures used to gauge safety performance are to be communicated?</t>
  </si>
  <si>
    <t>Is there a procedure for performing risk management?</t>
  </si>
  <si>
    <t>Are pipeline safety risks evaluated and are decisions made on how to manage the risks through preventative controls, monitoring, and mitigation measures?</t>
  </si>
  <si>
    <t>Is there an inventory of pipeline and surrounding environment data that is required to analyze safety risks?</t>
  </si>
  <si>
    <t>Are risks to pipeline safety identified?</t>
  </si>
  <si>
    <t>Did the risk assessment consider the likelihood and severity of threats using an industry-recognized risk management tool?</t>
  </si>
  <si>
    <t>Is the risk assessment reviewed annually and updated as warranted?</t>
  </si>
  <si>
    <t>Are the results of the risk assessment reviewed with top management at least annually?</t>
  </si>
  <si>
    <t>Do operating procedures document that an employee may stop work in cases where the employee believes following the procedure will cause an unsafe condition?</t>
  </si>
  <si>
    <t>Are there safe work procedures to assure the safe conduct of operating, maintenance, and emergency response activities, such as lockout/tagout, confined space entry, hazards communication, etc.?</t>
  </si>
  <si>
    <t>Are operating procedures reviewed at least annually?</t>
  </si>
  <si>
    <t>Are there procedures for the initial start-up of facilities and do they include safe operating limits?</t>
  </si>
  <si>
    <t>Are there procedures for normal operations and do they include safe operating limits?</t>
  </si>
  <si>
    <t>Are there procedures for temporary operations, as needed, and do they include safe operating limits?</t>
  </si>
  <si>
    <t>Are there procedures for emergency situations, including emergency shutdowns, and do they include safe operating limits?</t>
  </si>
  <si>
    <t>Are there procedures for normal shutdown and do they include safe operating limits?</t>
  </si>
  <si>
    <t>Are there procedures for start-up or restoration of operations following maintenance or an outage and do they include safe operating limits?</t>
  </si>
  <si>
    <t>Are there procedures identifying the design specifications, quality testing procedures, and construction procedures for manufacturing and construction of pipeline assets; and do these procedures require the generation of records to demonstrate conformance to the procedures?</t>
  </si>
  <si>
    <t>Are there procedures for conducting maintenance activities in a safe manner?</t>
  </si>
  <si>
    <t>Are there testing and inspection procedures for pipeline safety-related equipment and do they identify the criteria for an acceptable result and the traceability of testing equipment to known standards?</t>
  </si>
  <si>
    <t>Does the contractor management procedure include communicating the requirements of the PSMS,  incorporating lessons learned into the operator's operations, training and orientation on safety policies, evaluating the contractor's safety performance, communicating risks at the work site and the MOC process?</t>
  </si>
  <si>
    <t>Is there a procedure for investigating incidents and near misses?</t>
  </si>
  <si>
    <t>Does the investigation procedure require the identification of the cause(s), contributing factors, lessons learned, and recommendations or actions to prevent recurrence?</t>
  </si>
  <si>
    <t>Is there a procedure to document the findings, the lessons learned and the recommendations (actions), and track the recommendations to completion?</t>
  </si>
  <si>
    <t>Is there a procedure to communicate the cause(s), contributing factors, recommendations or actions to prevent recurrence and lessons learned to the appropriate personnel?</t>
  </si>
  <si>
    <t>Is there a documented process for periodically evaluating past incident investigations for new lessons learned and effectiveness of lessons learned?</t>
  </si>
  <si>
    <t>Is there a documented process for evaluating external events to identify learning opportunities for improving pipeline safety?</t>
  </si>
  <si>
    <t>Are audits used to examine conformity of the PSMS to the requirements of API RP 1173?</t>
  </si>
  <si>
    <t>Are there procedures for planning, conducting, and documenting audits and evaluations?</t>
  </si>
  <si>
    <t>Are evaluations used to assess the effectiveness of the risk management performance?</t>
  </si>
  <si>
    <t>Does the risk management and safety performance assessment cover Sections 6 through 13 of API RP 1173?</t>
  </si>
  <si>
    <t>Are there documented processes for evaluating the safety culture of the organization?</t>
  </si>
  <si>
    <t>Is there a documented process to evaluate the maturity of the PSMS?</t>
  </si>
  <si>
    <t>Do the findings of audits and evaluations have defined response times?</t>
  </si>
  <si>
    <t>Are the findings of audits and evaluations reported in the management review?</t>
  </si>
  <si>
    <t>Are records of internal audits maintained?</t>
  </si>
  <si>
    <t>Is there a documented process for reporting and providing feedback to employees and contractors concerning new and emerging risks?</t>
  </si>
  <si>
    <t>Is there a procedure to identify key performance indicators?</t>
  </si>
  <si>
    <t>Are key performance indicators identified to measure the effectiveness of risk management and the effectiveness and adequacy of the PSMS?</t>
  </si>
  <si>
    <t>Is there a procedure for the identification, collection, and analysis of data for the key performance indicators?</t>
  </si>
  <si>
    <t>Is there a procedure for conducting management review?</t>
  </si>
  <si>
    <t>In the management review, are the PSMS and safety performance reviewed to determined which performance goals and objectives have been met?</t>
  </si>
  <si>
    <t>Are recommendations for improvement from the management review integrated into the next iteration of the PSMS and supporting processes?</t>
  </si>
  <si>
    <t>Is there a documented process for management to evaluate risk management effectiveness and foster improvement in pipeline safety performance by using a PSMS?</t>
  </si>
  <si>
    <t>Is there a documented process for management to periodically evaluate new technology that may enhance pipeline safety?</t>
  </si>
  <si>
    <t>Does top management review and approve the output of the management reviews at least annually?</t>
  </si>
  <si>
    <t>Are there emergency preparedness and response procedures for responding effectively to a pipeline incident?</t>
  </si>
  <si>
    <t>Do the emergency preparedness and response procedures contain the regulatory-required elements; identification of the potential types of emergencies; safety, health and environmental protection processes; training and drills, including with external agencies; lessons learned and improvement process and periodic review and update of the plans?</t>
  </si>
  <si>
    <t>Does the pipeline operator have a procedure for assuring personnel have the appropriate level of competence for their roles in the PSMS?</t>
  </si>
  <si>
    <t>Has the pipeline operator defined and documented the need and provided the training for the development and implementation of the PSMS elements?</t>
  </si>
  <si>
    <t>Is there a document management procedure that identifies the documents needed to support the PSMS, how they will be reviewed, by whom, how often and how they will be changed if necessary, how to identify the most current version of a document, and how to collect and manage out-of-date copies of the document?</t>
  </si>
  <si>
    <t>Is there a records management procedure that identifies the records that are necessary to demonstrate conformance to the PSMS, where and for how long the records will be maintained, how the records will be protected from damage or destruction, who is responsible for the generation of the record, record quality requirements, and at the appropriate time how the record will be removed/destroyed?</t>
  </si>
  <si>
    <r>
      <t xml:space="preserve">Is there an inventory of pipeline and surrounding environment </t>
    </r>
    <r>
      <rPr>
        <sz val="14"/>
        <rFont val="Calibri"/>
        <family val="2"/>
        <scheme val="minor"/>
      </rPr>
      <t>data</t>
    </r>
    <r>
      <rPr>
        <sz val="14"/>
        <color theme="1"/>
        <rFont val="Calibri"/>
        <family val="2"/>
        <scheme val="minor"/>
      </rPr>
      <t xml:space="preserve"> that is required to define safe operating conditions?</t>
    </r>
  </si>
  <si>
    <t xml:space="preserve">• There is evidence that the document management procedure is followed when new documents are added or existing documents are updated.
• Revision histories or update logs are maintained for documents required by the PSMS.
• Interviews with persons that use the documents demonstrate they know how to access the most current versions of documents and that older versions are not used. </t>
  </si>
  <si>
    <r>
      <t>• The management review procedure instructs management to review the organization</t>
    </r>
    <r>
      <rPr>
        <b/>
        <sz val="14"/>
        <rFont val="Calibri"/>
        <family val="2"/>
      </rPr>
      <t>'</t>
    </r>
    <r>
      <rPr>
        <sz val="14"/>
        <rFont val="Calibri"/>
        <family val="2"/>
      </rPr>
      <t>s management system goals and objectives.</t>
    </r>
  </si>
  <si>
    <r>
      <t>• Investigation reports show that investigations are started within the required time frame.
• Near-miss investigations are treated as seriously as actual incidents and are documented.
• Incidents and near-misses identified by the auditors</t>
    </r>
    <r>
      <rPr>
        <b/>
        <sz val="14"/>
        <rFont val="Calibri"/>
        <family val="2"/>
      </rPr>
      <t>,</t>
    </r>
    <r>
      <rPr>
        <sz val="14"/>
        <rFont val="Calibri"/>
        <family val="2"/>
      </rPr>
      <t xml:space="preserve"> by a review of log books and alarms logs</t>
    </r>
    <r>
      <rPr>
        <b/>
        <sz val="14"/>
        <rFont val="Calibri"/>
        <family val="2"/>
      </rPr>
      <t xml:space="preserve">, </t>
    </r>
    <r>
      <rPr>
        <sz val="14"/>
        <rFont val="Calibri"/>
        <family val="2"/>
      </rPr>
      <t>have all been investigated by the operator.</t>
    </r>
  </si>
  <si>
    <t>• The PSMS objectives are measureable and consistent with overall safety policies and objectives.  
• There is evidence that top management is measuring the performance of the organization against the PSMS goals and objectives.
• Interviews with employees demonstrate that the PSMS goals and objectives are known/understood or the employees know how to find them.</t>
  </si>
  <si>
    <t>Level 1
(Planning)</t>
  </si>
  <si>
    <t>Level 0
(Learning)</t>
  </si>
  <si>
    <t>Level 4
(Sustaining)</t>
  </si>
  <si>
    <t>Stacked Bar Chart Data</t>
  </si>
  <si>
    <t>Element Name</t>
  </si>
  <si>
    <t>Count per Level</t>
  </si>
  <si>
    <t>Level 2</t>
  </si>
  <si>
    <t>Level 3</t>
  </si>
  <si>
    <t>Level 4</t>
  </si>
  <si>
    <t>Levels 0 &amp; 1</t>
  </si>
  <si>
    <t>RP 1173 Element</t>
  </si>
  <si>
    <t>Progress Bar Chart Data</t>
  </si>
  <si>
    <t>Average Data</t>
  </si>
  <si>
    <t>Levels 3 &amp; 4</t>
  </si>
  <si>
    <t>Percent per Level</t>
  </si>
  <si>
    <t>Leadership and Management Commitment</t>
  </si>
  <si>
    <t>Stakeholder Engagement</t>
  </si>
  <si>
    <t>Risk Management</t>
  </si>
  <si>
    <t>Operational Controls</t>
  </si>
  <si>
    <t>Incident Investigation, Evaluation, and Lessons Learned</t>
  </si>
  <si>
    <t>Safety Assurance</t>
  </si>
  <si>
    <t>Management Review and Continuous Improvement</t>
  </si>
  <si>
    <t>Emergency Preparedness and Response</t>
  </si>
  <si>
    <t>Competence, Awareness, and Training</t>
  </si>
  <si>
    <t>Documentation and Record Keeping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</si>
</sst>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4"/>
      <color theme="1"/>
      <name val="Calibri"/>
      <family val="2"/>
      <scheme val="minor"/>
    </font>
    <font>
      <sz val="14"/>
      <color theme="1"/>
      <name val="Calibri"/>
      <family val="2"/>
      <scheme val="minor"/>
    </font>
    <font>
      <sz val="14"/>
      <name val="Calibri"/>
      <family val="2"/>
    </font>
    <font>
      <sz val="14"/>
      <name val="Calibri"/>
      <family val="2"/>
      <scheme val="minor"/>
    </font>
    <font>
      <b/>
      <sz val="14"/>
      <name val="Calibri"/>
      <family val="2"/>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9">
    <border>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rgb="FF000000"/>
      </bottom>
      <diagonal/>
    </border>
  </borders>
  <cellStyleXfs count="2">
    <xf numFmtId="0" fontId="0" fillId="0" borderId="0"/>
    <xf numFmtId="9" fontId="6" fillId="0" borderId="0" applyFont="0" applyFill="0" applyBorder="0" applyAlignment="0" applyProtection="0"/>
  </cellStyleXfs>
  <cellXfs count="34">
    <xf numFmtId="0" fontId="0" fillId="0" borderId="0" xfId="0"/>
    <xf numFmtId="0" fontId="0" fillId="0" borderId="0" xfId="0" applyAlignment="1">
      <alignment wrapText="1"/>
    </xf>
    <xf numFmtId="0" fontId="1" fillId="0" borderId="1" xfId="0" applyFont="1" applyBorder="1" applyAlignment="1">
      <alignment horizontal="center" vertical="center" wrapText="1"/>
    </xf>
    <xf numFmtId="0" fontId="0" fillId="3" borderId="0" xfId="0" applyFill="1"/>
    <xf numFmtId="0" fontId="0" fillId="3" borderId="0" xfId="0" applyFill="1" applyAlignment="1">
      <alignment horizontal="right"/>
    </xf>
    <xf numFmtId="164" fontId="0" fillId="3" borderId="0" xfId="0" applyNumberFormat="1" applyFill="1"/>
    <xf numFmtId="0" fontId="3" fillId="2" borderId="4" xfId="0" applyFont="1" applyFill="1" applyBorder="1" applyAlignment="1">
      <alignment horizontal="left" vertical="top" wrapText="1"/>
    </xf>
    <xf numFmtId="0" fontId="2" fillId="0" borderId="3" xfId="0" applyFont="1" applyBorder="1" applyAlignment="1">
      <alignment horizontal="center" vertical="center"/>
    </xf>
    <xf numFmtId="0" fontId="2" fillId="2" borderId="4" xfId="0" applyFont="1" applyFill="1" applyBorder="1" applyAlignment="1">
      <alignment horizontal="left" vertical="top" wrapText="1"/>
    </xf>
    <xf numFmtId="0" fontId="1" fillId="0" borderId="2" xfId="0" applyFont="1" applyBorder="1" applyAlignment="1">
      <alignment horizontal="center" vertical="top" wrapText="1"/>
    </xf>
    <xf numFmtId="0" fontId="1" fillId="0" borderId="1" xfId="0" applyFont="1" applyBorder="1" applyAlignment="1">
      <alignment horizontal="center" vertical="top" wrapText="1"/>
    </xf>
    <xf numFmtId="0" fontId="3" fillId="0" borderId="4" xfId="0" applyFont="1" applyBorder="1" applyAlignment="1">
      <alignment horizontal="left" vertical="top" wrapText="1"/>
    </xf>
    <xf numFmtId="0" fontId="1" fillId="0" borderId="7" xfId="0" applyFont="1" applyBorder="1" applyAlignment="1">
      <alignment horizontal="center" vertical="top" wrapText="1"/>
    </xf>
    <xf numFmtId="0" fontId="1" fillId="4" borderId="2" xfId="0" applyFont="1" applyFill="1" applyBorder="1" applyAlignment="1">
      <alignment horizontal="center" vertical="top" wrapText="1"/>
    </xf>
    <xf numFmtId="0" fontId="4" fillId="0" borderId="4" xfId="0" applyFont="1" applyBorder="1" applyAlignment="1">
      <alignment horizontal="left" vertical="top" wrapText="1"/>
    </xf>
    <xf numFmtId="0" fontId="0" fillId="0" borderId="0" xfId="0" applyAlignment="1">
      <alignment horizontal="right" wrapText="1"/>
    </xf>
    <xf numFmtId="0" fontId="1" fillId="0" borderId="6" xfId="0" applyFont="1" applyBorder="1" applyAlignment="1">
      <alignment horizontal="center" vertical="top" wrapText="1"/>
    </xf>
    <xf numFmtId="0" fontId="3" fillId="2" borderId="3" xfId="0" applyFont="1" applyFill="1" applyBorder="1" applyAlignment="1">
      <alignment horizontal="left" vertical="top" wrapText="1"/>
    </xf>
    <xf numFmtId="0" fontId="2" fillId="0" borderId="4" xfId="0" applyFont="1" applyBorder="1" applyAlignment="1">
      <alignment horizontal="center" vertical="center"/>
    </xf>
    <xf numFmtId="0" fontId="2" fillId="0" borderId="4" xfId="0" applyFont="1" applyBorder="1" applyAlignment="1">
      <alignment horizontal="center" vertical="top"/>
    </xf>
    <xf numFmtId="0" fontId="2" fillId="0" borderId="4" xfId="0" applyFont="1" applyBorder="1" applyAlignment="1">
      <alignment horizontal="left" vertical="top" wrapText="1"/>
    </xf>
    <xf numFmtId="0" fontId="2" fillId="0" borderId="4" xfId="0" applyFont="1" applyBorder="1"/>
    <xf numFmtId="0" fontId="3" fillId="2" borderId="8"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3" xfId="0" applyFont="1" applyBorder="1"/>
    <xf numFmtId="0" fontId="2" fillId="2" borderId="4" xfId="0" applyFont="1" applyFill="1" applyBorder="1" applyAlignment="1">
      <alignment vertical="top" wrapText="1"/>
    </xf>
    <xf numFmtId="0" fontId="3" fillId="4" borderId="3" xfId="0" applyFont="1" applyFill="1" applyBorder="1" applyAlignment="1" applyProtection="1">
      <alignment horizontal="center" vertical="top" wrapText="1"/>
      <protection locked="0"/>
    </xf>
    <xf numFmtId="0" fontId="3" fillId="4" borderId="4" xfId="0" applyFont="1" applyFill="1" applyBorder="1" applyAlignment="1" applyProtection="1">
      <alignment horizontal="center" vertical="top" wrapText="1"/>
      <protection locked="0"/>
    </xf>
    <xf numFmtId="0" fontId="2" fillId="4" borderId="4" xfId="0" applyFont="1" applyFill="1" applyBorder="1" applyAlignment="1" applyProtection="1">
      <alignment horizontal="center" vertical="top" wrapText="1"/>
      <protection locked="0"/>
    </xf>
    <xf numFmtId="0" fontId="1" fillId="0" borderId="5" xfId="0" applyFont="1" applyBorder="1" applyAlignment="1">
      <alignment horizontal="center" vertical="top" wrapText="1"/>
    </xf>
    <xf numFmtId="0" fontId="0" fillId="0" borderId="4" xfId="0" applyBorder="1"/>
    <xf numFmtId="9" fontId="0" fillId="0" borderId="4" xfId="1" applyFont="1" applyBorder="1"/>
    <xf numFmtId="164" fontId="0" fillId="0" borderId="4" xfId="0" applyNumberFormat="1" applyBorder="1"/>
    <xf numFmtId="0" fontId="0" fillId="0" borderId="4" xfId="0"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DE7400"/>
      <color rgb="FF6CEF43"/>
      <color rgb="FFD06D00"/>
      <color rgb="FFFFFFCC"/>
      <color rgb="FFFFFF99"/>
      <color rgb="FF51E00A"/>
      <color rgb="FF2C920C"/>
      <color rgb="FF39BC10"/>
      <color rgb="FF66FF33"/>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2.xml"/><Relationship Id="rId4" Type="http://schemas.openxmlformats.org/officeDocument/2006/relationships/chartsheet" Target="chartsheets/sheet3.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mn-lt"/>
                <a:ea typeface="+mn-ea"/>
                <a:cs typeface="+mn-cs"/>
              </a:defRPr>
            </a:pPr>
            <a:r>
              <a:rPr lang="en-US"/>
              <a:t>Cumulative Implementation Levels</a:t>
            </a:r>
          </a:p>
          <a:p>
            <a:pPr>
              <a:defRPr/>
            </a:pPr>
            <a:r>
              <a:rPr lang="en-US"/>
              <a:t>All Elements</a:t>
            </a:r>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443047882380846"/>
          <c:y val="0.11551387804218535"/>
          <c:w val="0.62856448011115429"/>
          <c:h val="0.86629496006140749"/>
        </c:manualLayout>
      </c:layout>
      <c:pieChart>
        <c:varyColors val="1"/>
        <c:ser>
          <c:idx val="0"/>
          <c:order val="0"/>
          <c:tx>
            <c:strRef>
              <c:f>'Chart Data'!$C$3</c:f>
              <c:strCache>
                <c:ptCount val="1"/>
                <c:pt idx="0">
                  <c:v>Count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44-497B-A1DA-6578CAF5699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C44-497B-A1DA-6578CAF5699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C44-497B-A1DA-6578CAF5699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44-497B-A1DA-6578CAF5699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C44-497B-A1DA-6578CAF56991}"/>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'Chart Data'!$B$4:$B$8</c:f>
              <c:numCache>
                <c:formatCode>General</c:formatCode>
                <c:ptCount val="5"/>
                <c:pt idx="0">
                  <c:v>0</c:v>
                </c:pt>
                <c:pt idx="1">
                  <c:v>1</c:v>
                </c:pt>
                <c:pt idx="2">
                  <c:v>2</c:v>
                </c:pt>
                <c:pt idx="3">
                  <c:v>3</c:v>
                </c:pt>
                <c:pt idx="4">
                  <c:v>4</c:v>
                </c:pt>
              </c:numCache>
            </c:numRef>
          </c:cat>
          <c:val>
            <c:numRef>
              <c:f>'Chart Data'!$C$4:$C$8</c:f>
              <c:numCache>
                <c:formatCode>General</c:formatCode>
                <c:ptCount val="5"/>
                <c:pt idx="0">
                  <c:v>2</c:v>
                </c:pt>
                <c:pt idx="1">
                  <c:v>13</c:v>
                </c:pt>
                <c:pt idx="2">
                  <c:v>15</c:v>
                </c:pt>
                <c:pt idx="3">
                  <c:v>27</c:v>
                </c:pt>
                <c:pt idx="4">
                  <c:v>14</c:v>
                </c:pt>
              </c:numCache>
            </c:numRef>
          </c:val>
          <c:extLst>
            <c:ext xmlns:c16="http://schemas.microsoft.com/office/drawing/2014/chart" uri="{C3380CC4-5D6E-409C-BE32-E72D297353CC}">
              <c16:uniqueId val="{0000000A-9C44-497B-A1DA-6578CAF56991}"/>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89529278041618732"/>
          <c:y val="0.41111388883852934"/>
          <c:w val="4.1715286150172032E-2"/>
          <c:h val="0.23144539046206861"/>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1">
          <a:solidFill>
            <a:sysClr val="windowText" lastClr="000000"/>
          </a:solidFill>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Implementation Levels per Element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'Chart Data'!$I$18</c:f>
              <c:strCache>
                <c:ptCount val="1"/>
                <c:pt idx="0">
                  <c:v>Level 4</c:v>
                </c:pt>
              </c:strCache>
            </c:strRef>
          </c:tx>
          <c:spPr>
            <a:solidFill>
              <a:srgbClr val="2C920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Data'!$O$3:$O$12</c:f>
              <c:strCache>
                <c:ptCount val="10"/>
                <c:pt idx="0">
                  <c:v>Leadership and Management Commitment</c:v>
                </c:pt>
                <c:pt idx="1">
                  <c:v>Stakeholder Engagement</c:v>
                </c:pt>
                <c:pt idx="2">
                  <c:v>Risk Management</c:v>
                </c:pt>
                <c:pt idx="3">
                  <c:v>Operational Controls</c:v>
                </c:pt>
                <c:pt idx="4">
                  <c:v>Incident Investigation, Evaluation, and Lessons Learned</c:v>
                </c:pt>
                <c:pt idx="5">
                  <c:v>Safety Assurance</c:v>
                </c:pt>
                <c:pt idx="6">
                  <c:v>Management Review and Continuous Improvement</c:v>
                </c:pt>
                <c:pt idx="7">
                  <c:v>Emergency Preparedness and Response</c:v>
                </c:pt>
                <c:pt idx="8">
                  <c:v>Competence, Awareness, and Training</c:v>
                </c:pt>
                <c:pt idx="9">
                  <c:v>Documentation and Record Keeping</c:v>
                </c:pt>
              </c:strCache>
            </c:strRef>
          </c:cat>
          <c:val>
            <c:numRef>
              <c:f>'Chart Data'!$I$19:$I$28</c:f>
              <c:numCache>
                <c:formatCode>0%</c:formatCode>
                <c:ptCount val="10"/>
                <c:pt idx="0">
                  <c:v>0.18181818181818182</c:v>
                </c:pt>
                <c:pt idx="1">
                  <c:v>0.2</c:v>
                </c:pt>
                <c:pt idx="2">
                  <c:v>0.375</c:v>
                </c:pt>
                <c:pt idx="3">
                  <c:v>6.25E-2</c:v>
                </c:pt>
                <c:pt idx="4">
                  <c:v>0.33333333333333331</c:v>
                </c:pt>
                <c:pt idx="5">
                  <c:v>0.30769230769230771</c:v>
                </c:pt>
                <c:pt idx="6">
                  <c:v>0.16666666666666666</c:v>
                </c:pt>
                <c:pt idx="7">
                  <c:v>0</c:v>
                </c:pt>
                <c:pt idx="8">
                  <c:v>0</c:v>
                </c:pt>
                <c:pt idx="9">
                  <c:v>0</c:v>
                </c:pt>
              </c:numCache>
            </c:numRef>
          </c:val>
          <c:extLst>
            <c:ext xmlns:c16="http://schemas.microsoft.com/office/drawing/2014/chart" uri="{C3380CC4-5D6E-409C-BE32-E72D297353CC}">
              <c16:uniqueId val="{00000000-6147-419B-93F1-44541997D978}"/>
            </c:ext>
          </c:extLst>
        </c:ser>
        <c:ser>
          <c:idx val="1"/>
          <c:order val="1"/>
          <c:tx>
            <c:strRef>
              <c:f>'Chart Data'!$H$18</c:f>
              <c:strCache>
                <c:ptCount val="1"/>
                <c:pt idx="0">
                  <c:v>Level 3</c:v>
                </c:pt>
              </c:strCache>
            </c:strRef>
          </c:tx>
          <c:spPr>
            <a:solidFill>
              <a:srgbClr val="6CEF4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Data'!$O$3:$O$12</c:f>
              <c:strCache>
                <c:ptCount val="10"/>
                <c:pt idx="0">
                  <c:v>Leadership and Management Commitment</c:v>
                </c:pt>
                <c:pt idx="1">
                  <c:v>Stakeholder Engagement</c:v>
                </c:pt>
                <c:pt idx="2">
                  <c:v>Risk Management</c:v>
                </c:pt>
                <c:pt idx="3">
                  <c:v>Operational Controls</c:v>
                </c:pt>
                <c:pt idx="4">
                  <c:v>Incident Investigation, Evaluation, and Lessons Learned</c:v>
                </c:pt>
                <c:pt idx="5">
                  <c:v>Safety Assurance</c:v>
                </c:pt>
                <c:pt idx="6">
                  <c:v>Management Review and Continuous Improvement</c:v>
                </c:pt>
                <c:pt idx="7">
                  <c:v>Emergency Preparedness and Response</c:v>
                </c:pt>
                <c:pt idx="8">
                  <c:v>Competence, Awareness, and Training</c:v>
                </c:pt>
                <c:pt idx="9">
                  <c:v>Documentation and Record Keeping</c:v>
                </c:pt>
              </c:strCache>
            </c:strRef>
          </c:cat>
          <c:val>
            <c:numRef>
              <c:f>'Chart Data'!$H$19:$H$28</c:f>
              <c:numCache>
                <c:formatCode>0%</c:formatCode>
                <c:ptCount val="10"/>
                <c:pt idx="0">
                  <c:v>0.36363636363636365</c:v>
                </c:pt>
                <c:pt idx="1">
                  <c:v>0.4</c:v>
                </c:pt>
                <c:pt idx="2">
                  <c:v>0.375</c:v>
                </c:pt>
                <c:pt idx="3">
                  <c:v>0.3125</c:v>
                </c:pt>
                <c:pt idx="4">
                  <c:v>0.16666666666666666</c:v>
                </c:pt>
                <c:pt idx="5">
                  <c:v>0.61538461538461542</c:v>
                </c:pt>
                <c:pt idx="6">
                  <c:v>0.16666666666666666</c:v>
                </c:pt>
                <c:pt idx="7">
                  <c:v>0.5</c:v>
                </c:pt>
                <c:pt idx="8">
                  <c:v>0.5</c:v>
                </c:pt>
                <c:pt idx="9">
                  <c:v>0.5</c:v>
                </c:pt>
              </c:numCache>
            </c:numRef>
          </c:val>
          <c:extLst>
            <c:ext xmlns:c16="http://schemas.microsoft.com/office/drawing/2014/chart" uri="{C3380CC4-5D6E-409C-BE32-E72D297353CC}">
              <c16:uniqueId val="{00000001-6147-419B-93F1-44541997D978}"/>
            </c:ext>
          </c:extLst>
        </c:ser>
        <c:ser>
          <c:idx val="2"/>
          <c:order val="2"/>
          <c:tx>
            <c:strRef>
              <c:f>'Chart Data'!$G$18</c:f>
              <c:strCache>
                <c:ptCount val="1"/>
                <c:pt idx="0">
                  <c:v>Level 2</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Data'!$O$3:$O$12</c:f>
              <c:strCache>
                <c:ptCount val="10"/>
                <c:pt idx="0">
                  <c:v>Leadership and Management Commitment</c:v>
                </c:pt>
                <c:pt idx="1">
                  <c:v>Stakeholder Engagement</c:v>
                </c:pt>
                <c:pt idx="2">
                  <c:v>Risk Management</c:v>
                </c:pt>
                <c:pt idx="3">
                  <c:v>Operational Controls</c:v>
                </c:pt>
                <c:pt idx="4">
                  <c:v>Incident Investigation, Evaluation, and Lessons Learned</c:v>
                </c:pt>
                <c:pt idx="5">
                  <c:v>Safety Assurance</c:v>
                </c:pt>
                <c:pt idx="6">
                  <c:v>Management Review and Continuous Improvement</c:v>
                </c:pt>
                <c:pt idx="7">
                  <c:v>Emergency Preparedness and Response</c:v>
                </c:pt>
                <c:pt idx="8">
                  <c:v>Competence, Awareness, and Training</c:v>
                </c:pt>
                <c:pt idx="9">
                  <c:v>Documentation and Record Keeping</c:v>
                </c:pt>
              </c:strCache>
            </c:strRef>
          </c:cat>
          <c:val>
            <c:numRef>
              <c:f>'Chart Data'!$G$19:$G$28</c:f>
              <c:numCache>
                <c:formatCode>0%</c:formatCode>
                <c:ptCount val="10"/>
                <c:pt idx="0">
                  <c:v>9.0909090909090912E-2</c:v>
                </c:pt>
                <c:pt idx="1">
                  <c:v>0.2</c:v>
                </c:pt>
                <c:pt idx="2">
                  <c:v>0</c:v>
                </c:pt>
                <c:pt idx="3">
                  <c:v>0.5</c:v>
                </c:pt>
                <c:pt idx="4">
                  <c:v>0.33333333333333331</c:v>
                </c:pt>
                <c:pt idx="5">
                  <c:v>0</c:v>
                </c:pt>
                <c:pt idx="6">
                  <c:v>0</c:v>
                </c:pt>
                <c:pt idx="7">
                  <c:v>0.5</c:v>
                </c:pt>
                <c:pt idx="8">
                  <c:v>0.5</c:v>
                </c:pt>
                <c:pt idx="9">
                  <c:v>0.5</c:v>
                </c:pt>
              </c:numCache>
            </c:numRef>
          </c:val>
          <c:extLst>
            <c:ext xmlns:c16="http://schemas.microsoft.com/office/drawing/2014/chart" uri="{C3380CC4-5D6E-409C-BE32-E72D297353CC}">
              <c16:uniqueId val="{00000002-6147-419B-93F1-44541997D978}"/>
            </c:ext>
          </c:extLst>
        </c:ser>
        <c:ser>
          <c:idx val="3"/>
          <c:order val="3"/>
          <c:tx>
            <c:strRef>
              <c:f>'Chart Data'!$F$18</c:f>
              <c:strCache>
                <c:ptCount val="1"/>
                <c:pt idx="0">
                  <c:v>Levels 0 &amp; 1</c:v>
                </c:pt>
              </c:strCache>
            </c:strRef>
          </c:tx>
          <c:spPr>
            <a:solidFill>
              <a:srgbClr val="DE74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w="0" cap="rnd">
                      <a:noFill/>
                    </a:ln>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Data'!$O$3:$O$12</c:f>
              <c:strCache>
                <c:ptCount val="10"/>
                <c:pt idx="0">
                  <c:v>Leadership and Management Commitment</c:v>
                </c:pt>
                <c:pt idx="1">
                  <c:v>Stakeholder Engagement</c:v>
                </c:pt>
                <c:pt idx="2">
                  <c:v>Risk Management</c:v>
                </c:pt>
                <c:pt idx="3">
                  <c:v>Operational Controls</c:v>
                </c:pt>
                <c:pt idx="4">
                  <c:v>Incident Investigation, Evaluation, and Lessons Learned</c:v>
                </c:pt>
                <c:pt idx="5">
                  <c:v>Safety Assurance</c:v>
                </c:pt>
                <c:pt idx="6">
                  <c:v>Management Review and Continuous Improvement</c:v>
                </c:pt>
                <c:pt idx="7">
                  <c:v>Emergency Preparedness and Response</c:v>
                </c:pt>
                <c:pt idx="8">
                  <c:v>Competence, Awareness, and Training</c:v>
                </c:pt>
                <c:pt idx="9">
                  <c:v>Documentation and Record Keeping</c:v>
                </c:pt>
              </c:strCache>
            </c:strRef>
          </c:cat>
          <c:val>
            <c:numRef>
              <c:f>'Chart Data'!$F$19:$F$28</c:f>
              <c:numCache>
                <c:formatCode>0%</c:formatCode>
                <c:ptCount val="10"/>
                <c:pt idx="0">
                  <c:v>0.36363636363636365</c:v>
                </c:pt>
                <c:pt idx="1">
                  <c:v>0.2</c:v>
                </c:pt>
                <c:pt idx="2">
                  <c:v>0.25</c:v>
                </c:pt>
                <c:pt idx="3">
                  <c:v>0.125</c:v>
                </c:pt>
                <c:pt idx="4">
                  <c:v>0.16666666666666666</c:v>
                </c:pt>
                <c:pt idx="5">
                  <c:v>7.6923076923076927E-2</c:v>
                </c:pt>
                <c:pt idx="6">
                  <c:v>0.66666666666666663</c:v>
                </c:pt>
                <c:pt idx="7">
                  <c:v>0</c:v>
                </c:pt>
                <c:pt idx="8">
                  <c:v>0</c:v>
                </c:pt>
                <c:pt idx="9">
                  <c:v>0</c:v>
                </c:pt>
              </c:numCache>
            </c:numRef>
          </c:val>
          <c:extLst>
            <c:ext xmlns:c16="http://schemas.microsoft.com/office/drawing/2014/chart" uri="{C3380CC4-5D6E-409C-BE32-E72D297353CC}">
              <c16:uniqueId val="{00000003-6147-419B-93F1-44541997D978}"/>
            </c:ext>
          </c:extLst>
        </c:ser>
        <c:dLbls>
          <c:showLegendKey val="0"/>
          <c:showVal val="0"/>
          <c:showCatName val="0"/>
          <c:showSerName val="0"/>
          <c:showPercent val="0"/>
          <c:showBubbleSize val="0"/>
        </c:dLbls>
        <c:gapWidth val="150"/>
        <c:overlap val="100"/>
        <c:axId val="-799615136"/>
        <c:axId val="-799628736"/>
      </c:barChart>
      <c:lineChart>
        <c:grouping val="standard"/>
        <c:varyColors val="0"/>
        <c:ser>
          <c:idx val="4"/>
          <c:order val="4"/>
          <c:tx>
            <c:strRef>
              <c:f>'Chart Data'!$C$12</c:f>
              <c:strCache>
                <c:ptCount val="1"/>
                <c:pt idx="0">
                  <c:v>Average</c:v>
                </c:pt>
              </c:strCache>
            </c:strRef>
          </c:tx>
          <c:spPr>
            <a:ln w="28575" cap="rnd">
              <a:solidFill>
                <a:srgbClr val="002060"/>
              </a:solidFill>
              <a:round/>
            </a:ln>
            <a:effectLst/>
          </c:spPr>
          <c:marker>
            <c:symbol val="diamond"/>
            <c:size val="8"/>
            <c:spPr>
              <a:solidFill>
                <a:srgbClr val="002060"/>
              </a:solidFill>
              <a:ln w="25400" cap="sq">
                <a:noFill/>
              </a:ln>
              <a:effectLst/>
            </c:spPr>
          </c:marker>
          <c:val>
            <c:numRef>
              <c:f>'Chart Data'!$C$13:$C$22</c:f>
              <c:numCache>
                <c:formatCode>0.0</c:formatCode>
                <c:ptCount val="10"/>
                <c:pt idx="0">
                  <c:v>2.2727272727272729</c:v>
                </c:pt>
                <c:pt idx="1">
                  <c:v>2.6</c:v>
                </c:pt>
                <c:pt idx="2">
                  <c:v>2.75</c:v>
                </c:pt>
                <c:pt idx="3">
                  <c:v>2.3125</c:v>
                </c:pt>
                <c:pt idx="4">
                  <c:v>2.6666666666666665</c:v>
                </c:pt>
                <c:pt idx="5">
                  <c:v>3.1538461538461537</c:v>
                </c:pt>
                <c:pt idx="6">
                  <c:v>1.8333333333333333</c:v>
                </c:pt>
                <c:pt idx="7">
                  <c:v>2.5</c:v>
                </c:pt>
                <c:pt idx="8">
                  <c:v>2.5</c:v>
                </c:pt>
                <c:pt idx="9">
                  <c:v>2.5</c:v>
                </c:pt>
              </c:numCache>
            </c:numRef>
          </c:val>
          <c:smooth val="0"/>
          <c:extLst>
            <c:ext xmlns:c16="http://schemas.microsoft.com/office/drawing/2014/chart" uri="{C3380CC4-5D6E-409C-BE32-E72D297353CC}">
              <c16:uniqueId val="{00000004-6147-419B-93F1-44541997D978}"/>
            </c:ext>
          </c:extLst>
        </c:ser>
        <c:dLbls>
          <c:showLegendKey val="0"/>
          <c:showVal val="0"/>
          <c:showCatName val="0"/>
          <c:showSerName val="0"/>
          <c:showPercent val="0"/>
          <c:showBubbleSize val="0"/>
        </c:dLbls>
        <c:marker val="1"/>
        <c:smooth val="0"/>
        <c:axId val="-799621664"/>
        <c:axId val="-799622752"/>
      </c:lineChart>
      <c:catAx>
        <c:axId val="-7996151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628736"/>
        <c:crosses val="autoZero"/>
        <c:auto val="1"/>
        <c:lblAlgn val="ctr"/>
        <c:lblOffset val="100"/>
        <c:noMultiLvlLbl val="0"/>
      </c:catAx>
      <c:valAx>
        <c:axId val="-799628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615136"/>
        <c:crosses val="autoZero"/>
        <c:crossBetween val="between"/>
      </c:valAx>
      <c:valAx>
        <c:axId val="-799622752"/>
        <c:scaling>
          <c:orientation val="minMax"/>
          <c:max val="4"/>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621664"/>
        <c:crosses val="max"/>
        <c:crossBetween val="between"/>
      </c:valAx>
      <c:catAx>
        <c:axId val="-799621664"/>
        <c:scaling>
          <c:orientation val="minMax"/>
        </c:scaling>
        <c:delete val="1"/>
        <c:axPos val="b"/>
        <c:majorTickMark val="out"/>
        <c:minorTickMark val="none"/>
        <c:tickLblPos val="nextTo"/>
        <c:crossAx val="-79962275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Implementation</a:t>
            </a:r>
            <a:r>
              <a:rPr lang="en-US" baseline="0"/>
              <a:t> Progress - Levels 3 &amp; 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rgbClr val="0070C0"/>
            </a:solidFill>
            <a:ln>
              <a:noFill/>
            </a:ln>
            <a:effectLst/>
            <a:sp3d/>
          </c:spPr>
          <c:invertIfNegative val="0"/>
          <c:cat>
            <c:strRef>
              <c:f>'Chart Data'!$O$3:$O$12</c:f>
              <c:strCache>
                <c:ptCount val="10"/>
                <c:pt idx="0">
                  <c:v>Leadership and Management Commitment</c:v>
                </c:pt>
                <c:pt idx="1">
                  <c:v>Stakeholder Engagement</c:v>
                </c:pt>
                <c:pt idx="2">
                  <c:v>Risk Management</c:v>
                </c:pt>
                <c:pt idx="3">
                  <c:v>Operational Controls</c:v>
                </c:pt>
                <c:pt idx="4">
                  <c:v>Incident Investigation, Evaluation, and Lessons Learned</c:v>
                </c:pt>
                <c:pt idx="5">
                  <c:v>Safety Assurance</c:v>
                </c:pt>
                <c:pt idx="6">
                  <c:v>Management Review and Continuous Improvement</c:v>
                </c:pt>
                <c:pt idx="7">
                  <c:v>Emergency Preparedness and Response</c:v>
                </c:pt>
                <c:pt idx="8">
                  <c:v>Competence, Awareness, and Training</c:v>
                </c:pt>
                <c:pt idx="9">
                  <c:v>Documentation and Record Keeping</c:v>
                </c:pt>
              </c:strCache>
            </c:strRef>
          </c:cat>
          <c:val>
            <c:numRef>
              <c:f>'Chart Data'!$L$4:$L$13</c:f>
              <c:numCache>
                <c:formatCode>0%</c:formatCode>
                <c:ptCount val="10"/>
                <c:pt idx="0">
                  <c:v>0.54545454545454541</c:v>
                </c:pt>
                <c:pt idx="1">
                  <c:v>0.6</c:v>
                </c:pt>
                <c:pt idx="2">
                  <c:v>0.75</c:v>
                </c:pt>
                <c:pt idx="3">
                  <c:v>0.375</c:v>
                </c:pt>
                <c:pt idx="4">
                  <c:v>0.5</c:v>
                </c:pt>
                <c:pt idx="5">
                  <c:v>0.92307692307692313</c:v>
                </c:pt>
                <c:pt idx="6">
                  <c:v>0.33333333333333331</c:v>
                </c:pt>
                <c:pt idx="7">
                  <c:v>0.5</c:v>
                </c:pt>
                <c:pt idx="8">
                  <c:v>0.5</c:v>
                </c:pt>
                <c:pt idx="9">
                  <c:v>0.5</c:v>
                </c:pt>
              </c:numCache>
            </c:numRef>
          </c:val>
          <c:extLst>
            <c:ext xmlns:c16="http://schemas.microsoft.com/office/drawing/2014/chart" uri="{C3380CC4-5D6E-409C-BE32-E72D297353CC}">
              <c16:uniqueId val="{00000000-B85E-4754-9583-A11AEA496037}"/>
            </c:ext>
          </c:extLst>
        </c:ser>
        <c:dLbls>
          <c:showLegendKey val="0"/>
          <c:showVal val="0"/>
          <c:showCatName val="0"/>
          <c:showSerName val="0"/>
          <c:showPercent val="0"/>
          <c:showBubbleSize val="0"/>
        </c:dLbls>
        <c:gapWidth val="150"/>
        <c:shape val="box"/>
        <c:axId val="-1070443584"/>
        <c:axId val="-1070456096"/>
        <c:axId val="0"/>
      </c:bar3DChart>
      <c:catAx>
        <c:axId val="-1070443584"/>
        <c:scaling>
          <c:orientation val="minMax"/>
        </c:scaling>
        <c:delete val="0"/>
        <c:axPos val="b"/>
        <c:numFmt formatCode="General" sourceLinked="1"/>
        <c:majorTickMark val="none"/>
        <c:minorTickMark val="none"/>
        <c:tickLblPos val="nextTo"/>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070456096"/>
        <c:crosses val="autoZero"/>
        <c:auto val="0"/>
        <c:lblAlgn val="ctr"/>
        <c:lblOffset val="100"/>
        <c:noMultiLvlLbl val="0"/>
      </c:catAx>
      <c:valAx>
        <c:axId val="-1070456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0443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64" workbookViewId="0" zoomToFit="1"/>
  </sheetViews>
  <customSheetViews>
    <customSheetView guid="{5F80DA1E-E2EA-4CB6-A566-8F2D56605947}" scale="80" zoomToFit="1">
      <pageMargins left="0.7" right="0.7" top="0.75" bottom="0.75" header="0.3" footer="0.3"/>
      <pageSetup orientation="landscape" r:id="rId1"/>
    </customSheetView>
  </customSheetViews>
  <pageMargins left="0.7" right="0.7" top="0.75" bottom="0.75" header="0.3" footer="0.3"/>
  <pageSetup orientation="landscape" r:id="rId2"/>
  <drawing r:id="rId3"/>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16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93"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71235" cy="6295793"/>
    <xdr:graphicFrame macro="">
      <xdr:nvGraphicFramePr>
        <xdr:cNvPr id="2" name="Chart 1">
          <a:extLst>
            <a:ext uri="{FF2B5EF4-FFF2-40B4-BE49-F238E27FC236}">
              <a16:creationId xmlns:a16="http://schemas.microsoft.com/office/drawing/2014/main" id="{6BC5AEA0-A496-4666-A324-119AF96568A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0.69426</cdr:x>
      <cdr:y>0.83453</cdr:y>
    </cdr:from>
    <cdr:to>
      <cdr:x>1</cdr:x>
      <cdr:y>1</cdr:y>
    </cdr:to>
    <cdr:sp macro="" textlink="">
      <cdr:nvSpPr>
        <cdr:cNvPr id="2" name="TextBox 1">
          <a:extLst xmlns:a="http://schemas.openxmlformats.org/drawingml/2006/main">
            <a:ext uri="{FF2B5EF4-FFF2-40B4-BE49-F238E27FC236}">
              <a16:creationId xmlns:a16="http://schemas.microsoft.com/office/drawing/2014/main" id="{BCFA2A92-5382-4C24-9AAB-E78434EAE3CD}"/>
            </a:ext>
          </a:extLst>
        </cdr:cNvPr>
        <cdr:cNvSpPr txBox="1"/>
      </cdr:nvSpPr>
      <cdr:spPr>
        <a:xfrm xmlns:a="http://schemas.openxmlformats.org/drawingml/2006/main">
          <a:off x="6012051" y="5243593"/>
          <a:ext cx="2647627" cy="1039678"/>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0 = Not Started</a:t>
          </a:r>
        </a:p>
        <a:p xmlns:a="http://schemas.openxmlformats.org/drawingml/2006/main">
          <a:r>
            <a:rPr lang="en-US" sz="1100"/>
            <a:t>1 = Conformance</a:t>
          </a:r>
          <a:r>
            <a:rPr lang="en-US" sz="1100" baseline="0"/>
            <a:t> p</a:t>
          </a:r>
          <a:r>
            <a:rPr lang="en-US" sz="1100"/>
            <a:t>lan developed</a:t>
          </a:r>
        </a:p>
        <a:p xmlns:a="http://schemas.openxmlformats.org/drawingml/2006/main">
          <a:r>
            <a:rPr lang="en-US" sz="1100"/>
            <a:t>2 = Plan ~ 50% complete</a:t>
          </a:r>
        </a:p>
        <a:p xmlns:a="http://schemas.openxmlformats.org/drawingml/2006/main">
          <a:r>
            <a:rPr lang="en-US" sz="1100"/>
            <a:t>3 = Plan Accomplished; programs in place</a:t>
          </a:r>
        </a:p>
        <a:p xmlns:a="http://schemas.openxmlformats.org/drawingml/2006/main">
          <a:r>
            <a:rPr lang="en-US" sz="1100"/>
            <a:t>4</a:t>
          </a:r>
          <a:r>
            <a:rPr lang="en-US" sz="1100" baseline="0"/>
            <a:t> = Programs confirmed to work as planned</a:t>
          </a:r>
          <a:endParaRPr lang="en-US" sz="1100"/>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71235" cy="6295793"/>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4677" cy="6288548"/>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BeachContrast">
      <a:dk1>
        <a:srgbClr val="000000"/>
      </a:dk1>
      <a:lt1>
        <a:sysClr val="window" lastClr="FFFFFF"/>
      </a:lt1>
      <a:dk2>
        <a:srgbClr val="478B7E"/>
      </a:dk2>
      <a:lt2>
        <a:srgbClr val="CCCED1"/>
      </a:lt2>
      <a:accent1>
        <a:srgbClr val="F59D07"/>
      </a:accent1>
      <a:accent2>
        <a:srgbClr val="9FCDC4"/>
      </a:accent2>
      <a:accent3>
        <a:srgbClr val="EE8B7E"/>
      </a:accent3>
      <a:accent4>
        <a:srgbClr val="3E5676"/>
      </a:accent4>
      <a:accent5>
        <a:srgbClr val="C5C7C9"/>
      </a:accent5>
      <a:accent6>
        <a:srgbClr val="ADD5D7"/>
      </a:accent6>
      <a:hlink>
        <a:srgbClr val="F26522"/>
      </a:hlink>
      <a:folHlink>
        <a:srgbClr val="EB715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4"/>
  <sheetViews>
    <sheetView tabSelected="1" zoomScale="60" zoomScaleNormal="60" workbookViewId="0">
      <pane xSplit="2" ySplit="2" topLeftCell="C65" activePane="bottomRight" state="frozen"/>
      <selection pane="topRight" activeCell="C1" sqref="C1"/>
      <selection pane="bottomLeft" activeCell="A3" sqref="A3"/>
      <selection pane="bottomRight" activeCell="H67" sqref="H67"/>
    </sheetView>
  </sheetViews>
  <sheetFormatPr defaultRowHeight="14.25" x14ac:dyDescent="0.45"/>
  <cols>
    <col min="1" max="1" width="12.59765625" customWidth="1"/>
    <col min="2" max="2" width="74.265625" style="1" customWidth="1"/>
    <col min="3" max="4" width="12.86328125" customWidth="1"/>
    <col min="5" max="5" width="19.73046875" customWidth="1"/>
    <col min="6" max="7" width="96.59765625" customWidth="1"/>
    <col min="8" max="8" width="14.73046875" customWidth="1"/>
    <col min="10" max="10" width="12.265625" hidden="1" customWidth="1"/>
    <col min="16" max="16" width="10.73046875" bestFit="1" customWidth="1"/>
    <col min="22" max="22" width="11.86328125" customWidth="1"/>
  </cols>
  <sheetData>
    <row r="1" spans="1:10" ht="14.65" thickBot="1" x14ac:dyDescent="0.5"/>
    <row r="2" spans="1:10" ht="54.4" thickBot="1" x14ac:dyDescent="0.5">
      <c r="A2" s="2" t="s">
        <v>0</v>
      </c>
      <c r="B2" s="16" t="s">
        <v>1</v>
      </c>
      <c r="C2" s="10" t="s">
        <v>253</v>
      </c>
      <c r="D2" s="9" t="s">
        <v>252</v>
      </c>
      <c r="E2" s="9" t="s">
        <v>2</v>
      </c>
      <c r="F2" s="12" t="s">
        <v>3</v>
      </c>
      <c r="G2" s="9" t="s">
        <v>254</v>
      </c>
      <c r="H2" s="13" t="s">
        <v>32</v>
      </c>
      <c r="J2" s="29" t="s">
        <v>262</v>
      </c>
    </row>
    <row r="3" spans="1:10" ht="131.25" customHeight="1" x14ac:dyDescent="0.55000000000000004">
      <c r="A3" s="7">
        <v>5.2</v>
      </c>
      <c r="B3" s="23" t="s">
        <v>181</v>
      </c>
      <c r="C3" s="24"/>
      <c r="D3" s="17"/>
      <c r="E3" s="17"/>
      <c r="F3" s="17" t="s">
        <v>147</v>
      </c>
      <c r="G3" s="17" t="s">
        <v>251</v>
      </c>
      <c r="H3" s="26">
        <v>3</v>
      </c>
      <c r="J3" t="str">
        <f>IF(ISERROR(FIND(".",A3)),A3,LEFT(A3,FIND(".",A3)-1))</f>
        <v>5</v>
      </c>
    </row>
    <row r="4" spans="1:10" ht="131.25" customHeight="1" x14ac:dyDescent="0.55000000000000004">
      <c r="A4" s="18" t="s">
        <v>4</v>
      </c>
      <c r="B4" s="20" t="s">
        <v>182</v>
      </c>
      <c r="C4" s="21"/>
      <c r="D4" s="6"/>
      <c r="E4" s="8"/>
      <c r="F4" s="11" t="s">
        <v>177</v>
      </c>
      <c r="G4" s="11" t="s">
        <v>40</v>
      </c>
      <c r="H4" s="27">
        <v>0</v>
      </c>
      <c r="J4" t="str">
        <f t="shared" ref="J4:J67" si="0">IF(ISERROR(FIND(".",A4)),A4,LEFT(A4,FIND(".",A4)-1))</f>
        <v>5</v>
      </c>
    </row>
    <row r="5" spans="1:10" ht="131.25" customHeight="1" x14ac:dyDescent="0.55000000000000004">
      <c r="A5" s="18" t="s">
        <v>5</v>
      </c>
      <c r="B5" s="20" t="s">
        <v>183</v>
      </c>
      <c r="C5" s="21"/>
      <c r="D5" s="6"/>
      <c r="E5" s="6"/>
      <c r="F5" s="6" t="s">
        <v>125</v>
      </c>
      <c r="G5" s="6" t="s">
        <v>102</v>
      </c>
      <c r="H5" s="27">
        <v>1</v>
      </c>
      <c r="J5" t="str">
        <f t="shared" si="0"/>
        <v>5</v>
      </c>
    </row>
    <row r="6" spans="1:10" ht="131.25" customHeight="1" x14ac:dyDescent="0.55000000000000004">
      <c r="A6" s="18" t="s">
        <v>6</v>
      </c>
      <c r="B6" s="20" t="s">
        <v>184</v>
      </c>
      <c r="C6" s="21"/>
      <c r="D6" s="6"/>
      <c r="E6" s="6"/>
      <c r="F6" s="6" t="s">
        <v>103</v>
      </c>
      <c r="G6" s="6" t="s">
        <v>126</v>
      </c>
      <c r="H6" s="27">
        <v>3</v>
      </c>
      <c r="J6" t="str">
        <f t="shared" si="0"/>
        <v>5</v>
      </c>
    </row>
    <row r="7" spans="1:10" ht="131.25" customHeight="1" x14ac:dyDescent="0.55000000000000004">
      <c r="A7" s="18" t="s">
        <v>7</v>
      </c>
      <c r="B7" s="20" t="s">
        <v>185</v>
      </c>
      <c r="C7" s="21"/>
      <c r="D7" s="6"/>
      <c r="E7" s="6"/>
      <c r="F7" s="6" t="s">
        <v>42</v>
      </c>
      <c r="G7" s="11" t="s">
        <v>43</v>
      </c>
      <c r="H7" s="27">
        <v>2</v>
      </c>
      <c r="J7" t="str">
        <f t="shared" si="0"/>
        <v>5</v>
      </c>
    </row>
    <row r="8" spans="1:10" ht="131.25" customHeight="1" x14ac:dyDescent="0.55000000000000004">
      <c r="A8" s="18" t="s">
        <v>7</v>
      </c>
      <c r="B8" s="20" t="s">
        <v>41</v>
      </c>
      <c r="C8" s="21"/>
      <c r="D8" s="6"/>
      <c r="E8" s="6"/>
      <c r="F8" s="6" t="s">
        <v>44</v>
      </c>
      <c r="G8" s="11" t="s">
        <v>45</v>
      </c>
      <c r="H8" s="27">
        <v>4</v>
      </c>
      <c r="J8" t="str">
        <f t="shared" si="0"/>
        <v>5</v>
      </c>
    </row>
    <row r="9" spans="1:10" ht="131.25" customHeight="1" x14ac:dyDescent="0.55000000000000004">
      <c r="A9" s="18" t="s">
        <v>8</v>
      </c>
      <c r="B9" s="20" t="s">
        <v>186</v>
      </c>
      <c r="C9" s="21"/>
      <c r="D9" s="6"/>
      <c r="E9" s="6"/>
      <c r="F9" s="6" t="s">
        <v>127</v>
      </c>
      <c r="G9" s="8" t="s">
        <v>46</v>
      </c>
      <c r="H9" s="28">
        <v>3</v>
      </c>
      <c r="J9" t="str">
        <f t="shared" si="0"/>
        <v>5</v>
      </c>
    </row>
    <row r="10" spans="1:10" ht="129" customHeight="1" x14ac:dyDescent="0.55000000000000004">
      <c r="A10" s="18" t="s">
        <v>9</v>
      </c>
      <c r="B10" s="20" t="s">
        <v>187</v>
      </c>
      <c r="C10" s="21"/>
      <c r="D10" s="6"/>
      <c r="E10" s="6"/>
      <c r="F10" s="6" t="s">
        <v>169</v>
      </c>
      <c r="G10" s="11" t="s">
        <v>47</v>
      </c>
      <c r="H10" s="27">
        <v>3</v>
      </c>
      <c r="J10" t="str">
        <f t="shared" si="0"/>
        <v>5</v>
      </c>
    </row>
    <row r="11" spans="1:10" ht="129" customHeight="1" x14ac:dyDescent="0.55000000000000004">
      <c r="A11" s="18" t="s">
        <v>10</v>
      </c>
      <c r="B11" s="20" t="s">
        <v>188</v>
      </c>
      <c r="C11" s="21"/>
      <c r="D11" s="6"/>
      <c r="E11" s="6" t="s">
        <v>128</v>
      </c>
      <c r="F11" s="6" t="s">
        <v>48</v>
      </c>
      <c r="G11" s="6" t="s">
        <v>49</v>
      </c>
      <c r="H11" s="27">
        <v>4</v>
      </c>
      <c r="J11" t="str">
        <f t="shared" si="0"/>
        <v>5</v>
      </c>
    </row>
    <row r="12" spans="1:10" ht="129" customHeight="1" x14ac:dyDescent="0.55000000000000004">
      <c r="A12" s="18" t="s">
        <v>11</v>
      </c>
      <c r="B12" s="20" t="s">
        <v>189</v>
      </c>
      <c r="C12" s="21"/>
      <c r="D12" s="6"/>
      <c r="E12" s="6"/>
      <c r="F12" s="6" t="s">
        <v>50</v>
      </c>
      <c r="G12" s="6" t="s">
        <v>51</v>
      </c>
      <c r="H12" s="27">
        <v>1</v>
      </c>
      <c r="J12" t="str">
        <f t="shared" si="0"/>
        <v>5</v>
      </c>
    </row>
    <row r="13" spans="1:10" ht="129" customHeight="1" x14ac:dyDescent="0.55000000000000004">
      <c r="A13" s="18">
        <v>5.5</v>
      </c>
      <c r="B13" s="20" t="s">
        <v>190</v>
      </c>
      <c r="C13" s="21"/>
      <c r="D13" s="6"/>
      <c r="E13" s="6"/>
      <c r="F13" s="6" t="s">
        <v>129</v>
      </c>
      <c r="G13" s="6" t="s">
        <v>52</v>
      </c>
      <c r="H13" s="27">
        <v>1</v>
      </c>
      <c r="J13" t="str">
        <f t="shared" si="0"/>
        <v>5</v>
      </c>
    </row>
    <row r="14" spans="1:10" ht="151.5" customHeight="1" x14ac:dyDescent="0.55000000000000004">
      <c r="A14" s="18">
        <v>6.1</v>
      </c>
      <c r="B14" s="20" t="s">
        <v>191</v>
      </c>
      <c r="C14" s="21"/>
      <c r="D14" s="6"/>
      <c r="E14" s="6"/>
      <c r="F14" s="6" t="s">
        <v>57</v>
      </c>
      <c r="G14" s="6" t="s">
        <v>53</v>
      </c>
      <c r="H14" s="27">
        <v>1</v>
      </c>
      <c r="J14" t="str">
        <f t="shared" si="0"/>
        <v>6</v>
      </c>
    </row>
    <row r="15" spans="1:10" ht="126" x14ac:dyDescent="0.55000000000000004">
      <c r="A15" s="18">
        <v>6.2</v>
      </c>
      <c r="B15" s="20" t="s">
        <v>192</v>
      </c>
      <c r="C15" s="21"/>
      <c r="D15" s="6"/>
      <c r="E15" s="6"/>
      <c r="F15" s="6" t="s">
        <v>132</v>
      </c>
      <c r="G15" s="11" t="s">
        <v>178</v>
      </c>
      <c r="H15" s="27">
        <v>2</v>
      </c>
      <c r="J15" t="str">
        <f t="shared" si="0"/>
        <v>6</v>
      </c>
    </row>
    <row r="16" spans="1:10" ht="211.5" customHeight="1" x14ac:dyDescent="0.55000000000000004">
      <c r="A16" s="18">
        <v>6.3</v>
      </c>
      <c r="B16" s="20" t="s">
        <v>193</v>
      </c>
      <c r="C16" s="21"/>
      <c r="D16" s="6"/>
      <c r="E16" s="6"/>
      <c r="F16" s="6" t="s">
        <v>58</v>
      </c>
      <c r="G16" s="6" t="s">
        <v>55</v>
      </c>
      <c r="H16" s="27">
        <v>4</v>
      </c>
      <c r="J16" t="str">
        <f t="shared" si="0"/>
        <v>6</v>
      </c>
    </row>
    <row r="17" spans="1:10" ht="132" customHeight="1" x14ac:dyDescent="0.55000000000000004">
      <c r="A17" s="18">
        <v>6.3</v>
      </c>
      <c r="B17" s="20" t="s">
        <v>194</v>
      </c>
      <c r="C17" s="21"/>
      <c r="D17" s="6"/>
      <c r="E17" s="6"/>
      <c r="F17" s="6" t="s">
        <v>54</v>
      </c>
      <c r="G17" s="11" t="s">
        <v>179</v>
      </c>
      <c r="H17" s="27">
        <v>3</v>
      </c>
      <c r="J17" t="str">
        <f t="shared" si="0"/>
        <v>6</v>
      </c>
    </row>
    <row r="18" spans="1:10" ht="132" customHeight="1" x14ac:dyDescent="0.55000000000000004">
      <c r="A18" s="18">
        <v>6.3</v>
      </c>
      <c r="B18" s="20" t="s">
        <v>195</v>
      </c>
      <c r="C18" s="21"/>
      <c r="D18" s="6"/>
      <c r="E18" s="6"/>
      <c r="F18" s="6" t="s">
        <v>56</v>
      </c>
      <c r="G18" s="6" t="s">
        <v>59</v>
      </c>
      <c r="H18" s="27">
        <v>3</v>
      </c>
      <c r="J18" t="str">
        <f t="shared" si="0"/>
        <v>6</v>
      </c>
    </row>
    <row r="19" spans="1:10" ht="132" customHeight="1" x14ac:dyDescent="0.55000000000000004">
      <c r="A19" s="19">
        <v>7.1</v>
      </c>
      <c r="B19" s="20" t="s">
        <v>196</v>
      </c>
      <c r="C19" s="21"/>
      <c r="D19" s="6"/>
      <c r="E19" s="6"/>
      <c r="F19" s="6" t="s">
        <v>60</v>
      </c>
      <c r="G19" s="6" t="s">
        <v>133</v>
      </c>
      <c r="H19" s="27">
        <v>3</v>
      </c>
      <c r="J19" t="str">
        <f t="shared" si="0"/>
        <v>7</v>
      </c>
    </row>
    <row r="20" spans="1:10" ht="132" customHeight="1" x14ac:dyDescent="0.55000000000000004">
      <c r="A20" s="18">
        <v>7.1</v>
      </c>
      <c r="B20" s="20" t="s">
        <v>197</v>
      </c>
      <c r="C20" s="21"/>
      <c r="D20" s="6"/>
      <c r="E20" s="6"/>
      <c r="F20" s="6" t="s">
        <v>107</v>
      </c>
      <c r="G20" s="11" t="s">
        <v>106</v>
      </c>
      <c r="H20" s="27">
        <v>4</v>
      </c>
      <c r="J20" t="str">
        <f t="shared" si="0"/>
        <v>7</v>
      </c>
    </row>
    <row r="21" spans="1:10" ht="172.5" customHeight="1" x14ac:dyDescent="0.55000000000000004">
      <c r="A21" s="18">
        <v>7.2</v>
      </c>
      <c r="B21" s="20" t="s">
        <v>247</v>
      </c>
      <c r="C21" s="21"/>
      <c r="D21" s="6"/>
      <c r="E21" s="6"/>
      <c r="F21" s="6" t="s">
        <v>61</v>
      </c>
      <c r="G21" s="11" t="s">
        <v>77</v>
      </c>
      <c r="H21" s="27">
        <v>4</v>
      </c>
      <c r="J21" t="str">
        <f t="shared" si="0"/>
        <v>7</v>
      </c>
    </row>
    <row r="22" spans="1:10" ht="108" x14ac:dyDescent="0.55000000000000004">
      <c r="A22" s="18">
        <v>7.2</v>
      </c>
      <c r="B22" s="20" t="s">
        <v>198</v>
      </c>
      <c r="C22" s="21"/>
      <c r="D22" s="6"/>
      <c r="E22" s="6"/>
      <c r="F22" s="6" t="s">
        <v>78</v>
      </c>
      <c r="G22" s="11" t="s">
        <v>62</v>
      </c>
      <c r="H22" s="27">
        <v>0</v>
      </c>
      <c r="J22" t="str">
        <f t="shared" si="0"/>
        <v>7</v>
      </c>
    </row>
    <row r="23" spans="1:10" ht="131.25" customHeight="1" x14ac:dyDescent="0.55000000000000004">
      <c r="A23" s="18">
        <v>7.3</v>
      </c>
      <c r="B23" s="20" t="s">
        <v>199</v>
      </c>
      <c r="C23" s="21"/>
      <c r="D23" s="6"/>
      <c r="E23" s="6"/>
      <c r="F23" s="6" t="s">
        <v>64</v>
      </c>
      <c r="G23" s="11" t="s">
        <v>63</v>
      </c>
      <c r="H23" s="27">
        <v>3</v>
      </c>
      <c r="J23" t="str">
        <f t="shared" si="0"/>
        <v>7</v>
      </c>
    </row>
    <row r="24" spans="1:10" ht="131.25" customHeight="1" x14ac:dyDescent="0.55000000000000004">
      <c r="A24" s="18">
        <v>7.3</v>
      </c>
      <c r="B24" s="20" t="s">
        <v>200</v>
      </c>
      <c r="C24" s="21"/>
      <c r="D24" s="6"/>
      <c r="E24" s="6"/>
      <c r="F24" s="6" t="s">
        <v>65</v>
      </c>
      <c r="G24" s="6" t="s">
        <v>130</v>
      </c>
      <c r="H24" s="27">
        <v>1</v>
      </c>
      <c r="J24" t="str">
        <f t="shared" si="0"/>
        <v>7</v>
      </c>
    </row>
    <row r="25" spans="1:10" ht="131.25" customHeight="1" x14ac:dyDescent="0.55000000000000004">
      <c r="A25" s="18">
        <v>7.5</v>
      </c>
      <c r="B25" s="20" t="s">
        <v>201</v>
      </c>
      <c r="C25" s="21"/>
      <c r="D25" s="6"/>
      <c r="E25" s="6"/>
      <c r="F25" s="6" t="s">
        <v>134</v>
      </c>
      <c r="G25" s="6" t="s">
        <v>135</v>
      </c>
      <c r="H25" s="27">
        <v>4</v>
      </c>
      <c r="J25" t="str">
        <f t="shared" si="0"/>
        <v>7</v>
      </c>
    </row>
    <row r="26" spans="1:10" ht="131.25" customHeight="1" x14ac:dyDescent="0.55000000000000004">
      <c r="A26" s="18">
        <v>7.6</v>
      </c>
      <c r="B26" s="20" t="s">
        <v>202</v>
      </c>
      <c r="C26" s="21"/>
      <c r="D26" s="6"/>
      <c r="E26" s="6"/>
      <c r="F26" s="6" t="s">
        <v>136</v>
      </c>
      <c r="G26" s="6" t="s">
        <v>137</v>
      </c>
      <c r="H26" s="27">
        <v>3</v>
      </c>
      <c r="J26" t="str">
        <f t="shared" si="0"/>
        <v>7</v>
      </c>
    </row>
    <row r="27" spans="1:10" ht="146.25" customHeight="1" x14ac:dyDescent="0.55000000000000004">
      <c r="A27" s="18">
        <v>8.1</v>
      </c>
      <c r="B27" s="20" t="s">
        <v>203</v>
      </c>
      <c r="C27" s="21"/>
      <c r="D27" s="6"/>
      <c r="E27" s="6"/>
      <c r="F27" s="6" t="s">
        <v>66</v>
      </c>
      <c r="G27" s="6" t="s">
        <v>67</v>
      </c>
      <c r="H27" s="27">
        <v>2</v>
      </c>
      <c r="J27" t="str">
        <f t="shared" si="0"/>
        <v>8</v>
      </c>
    </row>
    <row r="28" spans="1:10" ht="153.75" customHeight="1" x14ac:dyDescent="0.55000000000000004">
      <c r="A28" s="18">
        <v>8.1</v>
      </c>
      <c r="B28" s="20" t="s">
        <v>204</v>
      </c>
      <c r="C28" s="21"/>
      <c r="D28" s="6"/>
      <c r="E28" s="6"/>
      <c r="F28" s="6" t="s">
        <v>75</v>
      </c>
      <c r="G28" s="6" t="s">
        <v>68</v>
      </c>
      <c r="H28" s="27">
        <v>1</v>
      </c>
      <c r="J28" t="str">
        <f t="shared" si="0"/>
        <v>8</v>
      </c>
    </row>
    <row r="29" spans="1:10" ht="112.5" customHeight="1" x14ac:dyDescent="0.55000000000000004">
      <c r="A29" s="18" t="s">
        <v>21</v>
      </c>
      <c r="B29" s="20" t="s">
        <v>205</v>
      </c>
      <c r="C29" s="21"/>
      <c r="D29" s="6"/>
      <c r="E29" s="6"/>
      <c r="F29" s="6" t="s">
        <v>171</v>
      </c>
      <c r="G29" s="6" t="s">
        <v>170</v>
      </c>
      <c r="H29" s="27">
        <v>3</v>
      </c>
      <c r="J29" t="str">
        <f t="shared" si="0"/>
        <v>8</v>
      </c>
    </row>
    <row r="30" spans="1:10" ht="165.75" customHeight="1" x14ac:dyDescent="0.55000000000000004">
      <c r="A30" s="18" t="s">
        <v>12</v>
      </c>
      <c r="B30" s="20" t="s">
        <v>206</v>
      </c>
      <c r="C30" s="21"/>
      <c r="D30" s="6"/>
      <c r="E30" s="6"/>
      <c r="F30" s="6" t="s">
        <v>71</v>
      </c>
      <c r="G30" s="6" t="s">
        <v>163</v>
      </c>
      <c r="H30" s="27">
        <v>2</v>
      </c>
      <c r="J30" t="str">
        <f t="shared" si="0"/>
        <v>8</v>
      </c>
    </row>
    <row r="31" spans="1:10" ht="159.75" customHeight="1" x14ac:dyDescent="0.55000000000000004">
      <c r="A31" s="18" t="s">
        <v>13</v>
      </c>
      <c r="B31" s="20" t="s">
        <v>207</v>
      </c>
      <c r="C31" s="21"/>
      <c r="D31" s="6"/>
      <c r="E31" s="6"/>
      <c r="F31" s="6" t="s">
        <v>69</v>
      </c>
      <c r="G31" s="6" t="s">
        <v>164</v>
      </c>
      <c r="H31" s="27">
        <v>2</v>
      </c>
      <c r="J31" t="str">
        <f t="shared" si="0"/>
        <v>8</v>
      </c>
    </row>
    <row r="32" spans="1:10" ht="140.25" customHeight="1" x14ac:dyDescent="0.55000000000000004">
      <c r="A32" s="18" t="s">
        <v>14</v>
      </c>
      <c r="B32" s="20" t="s">
        <v>208</v>
      </c>
      <c r="C32" s="21"/>
      <c r="D32" s="6"/>
      <c r="E32" s="6"/>
      <c r="F32" s="6" t="s">
        <v>70</v>
      </c>
      <c r="G32" s="6" t="s">
        <v>165</v>
      </c>
      <c r="H32" s="27">
        <v>3</v>
      </c>
      <c r="J32" t="str">
        <f t="shared" si="0"/>
        <v>8</v>
      </c>
    </row>
    <row r="33" spans="1:10" ht="138" customHeight="1" x14ac:dyDescent="0.55000000000000004">
      <c r="A33" s="18" t="s">
        <v>15</v>
      </c>
      <c r="B33" s="20" t="s">
        <v>209</v>
      </c>
      <c r="C33" s="21"/>
      <c r="D33" s="6"/>
      <c r="E33" s="6"/>
      <c r="F33" s="6" t="s">
        <v>72</v>
      </c>
      <c r="G33" s="6" t="s">
        <v>166</v>
      </c>
      <c r="H33" s="27">
        <v>2</v>
      </c>
      <c r="J33" t="str">
        <f t="shared" si="0"/>
        <v>8</v>
      </c>
    </row>
    <row r="34" spans="1:10" ht="138" customHeight="1" x14ac:dyDescent="0.55000000000000004">
      <c r="A34" s="18" t="s">
        <v>16</v>
      </c>
      <c r="B34" s="20" t="s">
        <v>210</v>
      </c>
      <c r="C34" s="21"/>
      <c r="D34" s="6"/>
      <c r="E34" s="6"/>
      <c r="F34" s="6" t="s">
        <v>73</v>
      </c>
      <c r="G34" s="6" t="s">
        <v>167</v>
      </c>
      <c r="H34" s="27">
        <v>2</v>
      </c>
      <c r="J34" t="str">
        <f t="shared" si="0"/>
        <v>8</v>
      </c>
    </row>
    <row r="35" spans="1:10" ht="138" customHeight="1" x14ac:dyDescent="0.55000000000000004">
      <c r="A35" s="18" t="s">
        <v>17</v>
      </c>
      <c r="B35" s="20" t="s">
        <v>211</v>
      </c>
      <c r="C35" s="21"/>
      <c r="D35" s="6"/>
      <c r="E35" s="6"/>
      <c r="F35" s="6" t="s">
        <v>74</v>
      </c>
      <c r="G35" s="6" t="s">
        <v>168</v>
      </c>
      <c r="H35" s="27">
        <v>4</v>
      </c>
      <c r="J35" t="str">
        <f t="shared" si="0"/>
        <v>8</v>
      </c>
    </row>
    <row r="36" spans="1:10" ht="170.25" customHeight="1" x14ac:dyDescent="0.55000000000000004">
      <c r="A36" s="18" t="s">
        <v>18</v>
      </c>
      <c r="B36" s="20" t="s">
        <v>212</v>
      </c>
      <c r="C36" s="21"/>
      <c r="D36" s="6"/>
      <c r="E36" s="25"/>
      <c r="F36" s="25" t="s">
        <v>138</v>
      </c>
      <c r="G36" s="6" t="s">
        <v>139</v>
      </c>
      <c r="H36" s="27">
        <v>3</v>
      </c>
      <c r="J36" t="str">
        <f t="shared" si="0"/>
        <v>8</v>
      </c>
    </row>
    <row r="37" spans="1:10" ht="114" customHeight="1" x14ac:dyDescent="0.55000000000000004">
      <c r="A37" s="18" t="s">
        <v>19</v>
      </c>
      <c r="B37" s="20" t="s">
        <v>213</v>
      </c>
      <c r="C37" s="21"/>
      <c r="D37" s="6"/>
      <c r="E37" s="6"/>
      <c r="F37" s="6" t="s">
        <v>140</v>
      </c>
      <c r="G37" s="6" t="s">
        <v>141</v>
      </c>
      <c r="H37" s="27">
        <v>1</v>
      </c>
      <c r="J37" t="str">
        <f t="shared" si="0"/>
        <v>8</v>
      </c>
    </row>
    <row r="38" spans="1:10" ht="114" customHeight="1" x14ac:dyDescent="0.55000000000000004">
      <c r="A38" s="18" t="s">
        <v>20</v>
      </c>
      <c r="B38" s="20" t="s">
        <v>214</v>
      </c>
      <c r="C38" s="21"/>
      <c r="D38" s="6"/>
      <c r="E38" s="6"/>
      <c r="F38" s="6" t="s">
        <v>142</v>
      </c>
      <c r="G38" s="6" t="s">
        <v>143</v>
      </c>
      <c r="H38" s="27">
        <v>3</v>
      </c>
      <c r="J38" t="str">
        <f t="shared" si="0"/>
        <v>8</v>
      </c>
    </row>
    <row r="39" spans="1:10" ht="114" customHeight="1" x14ac:dyDescent="0.55000000000000004">
      <c r="A39" s="18" t="s">
        <v>22</v>
      </c>
      <c r="B39" s="20" t="s">
        <v>144</v>
      </c>
      <c r="C39" s="21"/>
      <c r="D39" s="6"/>
      <c r="E39" s="6"/>
      <c r="F39" s="6" t="s">
        <v>108</v>
      </c>
      <c r="G39" s="6" t="s">
        <v>145</v>
      </c>
      <c r="H39" s="27">
        <v>2</v>
      </c>
      <c r="J39" t="str">
        <f t="shared" si="0"/>
        <v>8</v>
      </c>
    </row>
    <row r="40" spans="1:10" ht="114" customHeight="1" x14ac:dyDescent="0.55000000000000004">
      <c r="A40" s="18" t="s">
        <v>23</v>
      </c>
      <c r="B40" s="20" t="s">
        <v>146</v>
      </c>
      <c r="C40" s="21"/>
      <c r="D40" s="6"/>
      <c r="E40" s="6"/>
      <c r="F40" s="6" t="s">
        <v>109</v>
      </c>
      <c r="G40" s="6" t="s">
        <v>76</v>
      </c>
      <c r="H40" s="27">
        <v>2</v>
      </c>
      <c r="J40" t="str">
        <f t="shared" si="0"/>
        <v>8</v>
      </c>
    </row>
    <row r="41" spans="1:10" ht="114" customHeight="1" x14ac:dyDescent="0.55000000000000004">
      <c r="A41" s="18">
        <v>8.4</v>
      </c>
      <c r="B41" s="20" t="s">
        <v>24</v>
      </c>
      <c r="C41" s="21"/>
      <c r="D41" s="8"/>
      <c r="E41" s="8"/>
      <c r="F41" s="14" t="s">
        <v>180</v>
      </c>
      <c r="G41" s="8" t="s">
        <v>80</v>
      </c>
      <c r="H41" s="28">
        <v>3</v>
      </c>
      <c r="J41" t="str">
        <f t="shared" si="0"/>
        <v>8</v>
      </c>
    </row>
    <row r="42" spans="1:10" ht="173.25" customHeight="1" x14ac:dyDescent="0.55000000000000004">
      <c r="A42" s="18">
        <v>8.4</v>
      </c>
      <c r="B42" s="14" t="s">
        <v>215</v>
      </c>
      <c r="C42" s="21"/>
      <c r="D42" s="6"/>
      <c r="E42" s="6"/>
      <c r="F42" s="6" t="s">
        <v>79</v>
      </c>
      <c r="G42" s="6" t="s">
        <v>124</v>
      </c>
      <c r="H42" s="27">
        <v>2</v>
      </c>
      <c r="J42" t="str">
        <f t="shared" si="0"/>
        <v>8</v>
      </c>
    </row>
    <row r="43" spans="1:10" ht="135" customHeight="1" x14ac:dyDescent="0.55000000000000004">
      <c r="A43" s="18" t="s">
        <v>25</v>
      </c>
      <c r="B43" s="20" t="s">
        <v>216</v>
      </c>
      <c r="C43" s="21"/>
      <c r="D43" s="6"/>
      <c r="E43" s="6"/>
      <c r="F43" s="6" t="s">
        <v>148</v>
      </c>
      <c r="G43" s="11" t="s">
        <v>250</v>
      </c>
      <c r="H43" s="27">
        <v>2</v>
      </c>
      <c r="J43" t="str">
        <f t="shared" si="0"/>
        <v>9</v>
      </c>
    </row>
    <row r="44" spans="1:10" ht="126" x14ac:dyDescent="0.55000000000000004">
      <c r="A44" s="18" t="s">
        <v>39</v>
      </c>
      <c r="B44" s="20" t="s">
        <v>217</v>
      </c>
      <c r="C44" s="21"/>
      <c r="D44" s="6"/>
      <c r="E44" s="6"/>
      <c r="F44" s="6" t="s">
        <v>81</v>
      </c>
      <c r="G44" s="6" t="s">
        <v>87</v>
      </c>
      <c r="H44" s="27">
        <v>4</v>
      </c>
      <c r="J44" t="str">
        <f t="shared" si="0"/>
        <v>9</v>
      </c>
    </row>
    <row r="45" spans="1:10" ht="113.25" customHeight="1" x14ac:dyDescent="0.55000000000000004">
      <c r="A45" s="18">
        <v>9.1999999999999993</v>
      </c>
      <c r="B45" s="20" t="s">
        <v>218</v>
      </c>
      <c r="C45" s="21"/>
      <c r="D45" s="6"/>
      <c r="E45" s="6"/>
      <c r="F45" s="6" t="s">
        <v>172</v>
      </c>
      <c r="G45" s="6" t="s">
        <v>82</v>
      </c>
      <c r="H45" s="27">
        <v>3</v>
      </c>
      <c r="J45" t="str">
        <f t="shared" si="0"/>
        <v>9</v>
      </c>
    </row>
    <row r="46" spans="1:10" ht="113.25" customHeight="1" x14ac:dyDescent="0.55000000000000004">
      <c r="A46" s="18">
        <v>9.1999999999999993</v>
      </c>
      <c r="B46" s="20" t="s">
        <v>219</v>
      </c>
      <c r="C46" s="21"/>
      <c r="D46" s="6"/>
      <c r="E46" s="6"/>
      <c r="F46" s="6" t="s">
        <v>83</v>
      </c>
      <c r="G46" s="6" t="s">
        <v>84</v>
      </c>
      <c r="H46" s="27">
        <v>2</v>
      </c>
      <c r="J46" t="str">
        <f t="shared" si="0"/>
        <v>9</v>
      </c>
    </row>
    <row r="47" spans="1:10" ht="113.25" customHeight="1" x14ac:dyDescent="0.55000000000000004">
      <c r="A47" s="18">
        <v>9.3000000000000007</v>
      </c>
      <c r="B47" s="20" t="s">
        <v>220</v>
      </c>
      <c r="C47" s="21"/>
      <c r="D47" s="6"/>
      <c r="E47" s="6"/>
      <c r="F47" s="6" t="s">
        <v>85</v>
      </c>
      <c r="G47" s="6" t="s">
        <v>86</v>
      </c>
      <c r="H47" s="27">
        <v>1</v>
      </c>
      <c r="J47" t="str">
        <f t="shared" si="0"/>
        <v>9</v>
      </c>
    </row>
    <row r="48" spans="1:10" ht="113.25" customHeight="1" x14ac:dyDescent="0.55000000000000004">
      <c r="A48" s="18">
        <v>9.4</v>
      </c>
      <c r="B48" s="20" t="s">
        <v>221</v>
      </c>
      <c r="C48" s="21"/>
      <c r="D48" s="6"/>
      <c r="E48" s="6"/>
      <c r="F48" s="6" t="s">
        <v>110</v>
      </c>
      <c r="G48" s="6" t="s">
        <v>88</v>
      </c>
      <c r="H48" s="27">
        <v>4</v>
      </c>
      <c r="J48" t="str">
        <f t="shared" si="0"/>
        <v>9</v>
      </c>
    </row>
    <row r="49" spans="1:10" ht="114.75" customHeight="1" x14ac:dyDescent="0.55000000000000004">
      <c r="A49" s="18" t="s">
        <v>26</v>
      </c>
      <c r="B49" s="20" t="s">
        <v>222</v>
      </c>
      <c r="C49" s="21"/>
      <c r="D49" s="6"/>
      <c r="E49" s="6"/>
      <c r="F49" s="6" t="s">
        <v>111</v>
      </c>
      <c r="G49" s="6" t="s">
        <v>173</v>
      </c>
      <c r="H49" s="27">
        <v>1</v>
      </c>
      <c r="J49" t="str">
        <f t="shared" si="0"/>
        <v>10</v>
      </c>
    </row>
    <row r="50" spans="1:10" ht="114.75" customHeight="1" x14ac:dyDescent="0.55000000000000004">
      <c r="A50" s="18" t="s">
        <v>26</v>
      </c>
      <c r="B50" s="20" t="s">
        <v>223</v>
      </c>
      <c r="C50" s="21"/>
      <c r="D50" s="6"/>
      <c r="E50" s="6"/>
      <c r="F50" s="6" t="s">
        <v>112</v>
      </c>
      <c r="G50" s="6" t="s">
        <v>114</v>
      </c>
      <c r="H50" s="27">
        <v>3</v>
      </c>
      <c r="J50" t="str">
        <f t="shared" si="0"/>
        <v>10</v>
      </c>
    </row>
    <row r="51" spans="1:10" ht="114.75" customHeight="1" x14ac:dyDescent="0.55000000000000004">
      <c r="A51" s="18" t="s">
        <v>26</v>
      </c>
      <c r="B51" s="20" t="s">
        <v>224</v>
      </c>
      <c r="C51" s="21"/>
      <c r="D51" s="6"/>
      <c r="E51" s="6"/>
      <c r="F51" s="6" t="s">
        <v>113</v>
      </c>
      <c r="G51" s="6" t="s">
        <v>115</v>
      </c>
      <c r="H51" s="27">
        <v>3</v>
      </c>
      <c r="J51" t="str">
        <f t="shared" si="0"/>
        <v>10</v>
      </c>
    </row>
    <row r="52" spans="1:10" ht="114.75" customHeight="1" x14ac:dyDescent="0.55000000000000004">
      <c r="A52" s="18" t="s">
        <v>27</v>
      </c>
      <c r="B52" s="20" t="s">
        <v>225</v>
      </c>
      <c r="C52" s="21"/>
      <c r="D52" s="6"/>
      <c r="E52" s="6"/>
      <c r="F52" s="6" t="s">
        <v>116</v>
      </c>
      <c r="G52" s="6" t="s">
        <v>117</v>
      </c>
      <c r="H52" s="27">
        <v>3</v>
      </c>
      <c r="J52" t="str">
        <f t="shared" si="0"/>
        <v>10</v>
      </c>
    </row>
    <row r="53" spans="1:10" ht="114.75" customHeight="1" x14ac:dyDescent="0.55000000000000004">
      <c r="A53" s="18" t="s">
        <v>28</v>
      </c>
      <c r="B53" s="20" t="s">
        <v>226</v>
      </c>
      <c r="C53" s="21"/>
      <c r="D53" s="6"/>
      <c r="E53" s="6"/>
      <c r="F53" s="6" t="s">
        <v>118</v>
      </c>
      <c r="G53" s="6" t="s">
        <v>89</v>
      </c>
      <c r="H53" s="27">
        <v>3</v>
      </c>
      <c r="J53" t="str">
        <f t="shared" si="0"/>
        <v>10</v>
      </c>
    </row>
    <row r="54" spans="1:10" ht="126" x14ac:dyDescent="0.55000000000000004">
      <c r="A54" s="18" t="s">
        <v>29</v>
      </c>
      <c r="B54" s="20" t="s">
        <v>227</v>
      </c>
      <c r="C54" s="21"/>
      <c r="D54" s="6"/>
      <c r="E54" s="6"/>
      <c r="F54" s="6" t="s">
        <v>90</v>
      </c>
      <c r="G54" s="6" t="s">
        <v>91</v>
      </c>
      <c r="H54" s="27">
        <v>3</v>
      </c>
      <c r="J54" t="str">
        <f t="shared" si="0"/>
        <v>10</v>
      </c>
    </row>
    <row r="55" spans="1:10" ht="112.5" customHeight="1" x14ac:dyDescent="0.55000000000000004">
      <c r="A55" s="18" t="s">
        <v>30</v>
      </c>
      <c r="B55" s="20" t="s">
        <v>228</v>
      </c>
      <c r="C55" s="21"/>
      <c r="D55" s="6"/>
      <c r="E55" s="6"/>
      <c r="F55" s="6" t="s">
        <v>119</v>
      </c>
      <c r="G55" s="6" t="s">
        <v>120</v>
      </c>
      <c r="H55" s="27">
        <v>3</v>
      </c>
      <c r="J55" t="str">
        <f t="shared" si="0"/>
        <v>10</v>
      </c>
    </row>
    <row r="56" spans="1:10" ht="112.5" customHeight="1" x14ac:dyDescent="0.55000000000000004">
      <c r="A56" s="18" t="s">
        <v>30</v>
      </c>
      <c r="B56" s="20" t="s">
        <v>229</v>
      </c>
      <c r="C56" s="21"/>
      <c r="D56" s="6"/>
      <c r="E56" s="6"/>
      <c r="F56" s="6" t="s">
        <v>151</v>
      </c>
      <c r="G56" s="6" t="s">
        <v>152</v>
      </c>
      <c r="H56" s="27">
        <v>3</v>
      </c>
      <c r="J56" t="str">
        <f t="shared" si="0"/>
        <v>10</v>
      </c>
    </row>
    <row r="57" spans="1:10" ht="112.5" customHeight="1" x14ac:dyDescent="0.55000000000000004">
      <c r="A57" s="18" t="s">
        <v>30</v>
      </c>
      <c r="B57" s="20" t="s">
        <v>230</v>
      </c>
      <c r="C57" s="21"/>
      <c r="D57" s="6"/>
      <c r="E57" s="6"/>
      <c r="F57" s="6" t="s">
        <v>149</v>
      </c>
      <c r="G57" s="6" t="s">
        <v>150</v>
      </c>
      <c r="H57" s="27">
        <v>3</v>
      </c>
      <c r="J57" t="str">
        <f t="shared" si="0"/>
        <v>10</v>
      </c>
    </row>
    <row r="58" spans="1:10" ht="108" x14ac:dyDescent="0.55000000000000004">
      <c r="A58" s="18">
        <v>10.3</v>
      </c>
      <c r="B58" s="20" t="s">
        <v>231</v>
      </c>
      <c r="C58" s="21"/>
      <c r="D58" s="6"/>
      <c r="E58" s="6"/>
      <c r="F58" s="6" t="s">
        <v>174</v>
      </c>
      <c r="G58" s="6" t="s">
        <v>92</v>
      </c>
      <c r="H58" s="27">
        <v>4</v>
      </c>
      <c r="J58" t="str">
        <f t="shared" si="0"/>
        <v>10</v>
      </c>
    </row>
    <row r="59" spans="1:10" ht="114" customHeight="1" x14ac:dyDescent="0.55000000000000004">
      <c r="A59" s="18">
        <v>10.4</v>
      </c>
      <c r="B59" s="20" t="s">
        <v>232</v>
      </c>
      <c r="C59" s="21"/>
      <c r="D59" s="6"/>
      <c r="E59" s="6"/>
      <c r="F59" s="6" t="s">
        <v>93</v>
      </c>
      <c r="G59" s="11" t="s">
        <v>105</v>
      </c>
      <c r="H59" s="27">
        <v>4</v>
      </c>
      <c r="J59" t="str">
        <f t="shared" si="0"/>
        <v>10</v>
      </c>
    </row>
    <row r="60" spans="1:10" ht="114" customHeight="1" x14ac:dyDescent="0.55000000000000004">
      <c r="A60" s="18">
        <v>10.4</v>
      </c>
      <c r="B60" s="20" t="s">
        <v>233</v>
      </c>
      <c r="C60" s="21"/>
      <c r="D60" s="6"/>
      <c r="E60" s="6"/>
      <c r="F60" s="6" t="s">
        <v>105</v>
      </c>
      <c r="G60" s="11" t="s">
        <v>104</v>
      </c>
      <c r="H60" s="27">
        <v>4</v>
      </c>
      <c r="J60" t="str">
        <f t="shared" si="0"/>
        <v>10</v>
      </c>
    </row>
    <row r="61" spans="1:10" ht="114" customHeight="1" x14ac:dyDescent="0.55000000000000004">
      <c r="A61" s="18">
        <v>10.4</v>
      </c>
      <c r="B61" s="20" t="s">
        <v>234</v>
      </c>
      <c r="C61" s="21"/>
      <c r="D61" s="6"/>
      <c r="E61" s="6"/>
      <c r="F61" s="6" t="s">
        <v>122</v>
      </c>
      <c r="G61" s="6" t="s">
        <v>121</v>
      </c>
      <c r="H61" s="27">
        <v>4</v>
      </c>
      <c r="J61" t="str">
        <f t="shared" si="0"/>
        <v>10</v>
      </c>
    </row>
    <row r="62" spans="1:10" ht="114" customHeight="1" x14ac:dyDescent="0.55000000000000004">
      <c r="A62" s="18">
        <v>11.1</v>
      </c>
      <c r="B62" s="20" t="s">
        <v>235</v>
      </c>
      <c r="C62" s="21"/>
      <c r="D62" s="6"/>
      <c r="E62" s="6"/>
      <c r="F62" s="6" t="s">
        <v>94</v>
      </c>
      <c r="G62" s="6" t="s">
        <v>123</v>
      </c>
      <c r="H62" s="27">
        <v>4</v>
      </c>
      <c r="J62" t="str">
        <f t="shared" si="0"/>
        <v>11</v>
      </c>
    </row>
    <row r="63" spans="1:10" ht="114" customHeight="1" x14ac:dyDescent="0.55000000000000004">
      <c r="A63" s="18">
        <v>11.1</v>
      </c>
      <c r="B63" s="20" t="s">
        <v>236</v>
      </c>
      <c r="C63" s="21"/>
      <c r="D63" s="6"/>
      <c r="E63" s="6"/>
      <c r="F63" s="11" t="s">
        <v>249</v>
      </c>
      <c r="G63" s="6" t="s">
        <v>175</v>
      </c>
      <c r="H63" s="27">
        <v>1</v>
      </c>
      <c r="J63" t="str">
        <f t="shared" si="0"/>
        <v>11</v>
      </c>
    </row>
    <row r="64" spans="1:10" ht="114" customHeight="1" x14ac:dyDescent="0.55000000000000004">
      <c r="A64" s="18" t="s">
        <v>31</v>
      </c>
      <c r="B64" s="20" t="s">
        <v>237</v>
      </c>
      <c r="C64" s="21"/>
      <c r="D64" s="6"/>
      <c r="E64" s="6"/>
      <c r="F64" s="6" t="s">
        <v>159</v>
      </c>
      <c r="G64" s="6" t="s">
        <v>160</v>
      </c>
      <c r="H64" s="27">
        <v>3</v>
      </c>
      <c r="J64" t="str">
        <f t="shared" si="0"/>
        <v>11</v>
      </c>
    </row>
    <row r="65" spans="1:10" ht="114" customHeight="1" x14ac:dyDescent="0.55000000000000004">
      <c r="A65" s="18">
        <v>11.2</v>
      </c>
      <c r="B65" s="20" t="s">
        <v>238</v>
      </c>
      <c r="C65" s="21"/>
      <c r="D65" s="6"/>
      <c r="E65" s="6"/>
      <c r="F65" s="6" t="s">
        <v>161</v>
      </c>
      <c r="G65" s="6" t="s">
        <v>162</v>
      </c>
      <c r="H65" s="27">
        <v>1</v>
      </c>
      <c r="J65" t="str">
        <f t="shared" si="0"/>
        <v>11</v>
      </c>
    </row>
    <row r="66" spans="1:10" ht="114" customHeight="1" x14ac:dyDescent="0.55000000000000004">
      <c r="A66" s="18">
        <v>11.2</v>
      </c>
      <c r="B66" s="20" t="s">
        <v>239</v>
      </c>
      <c r="C66" s="21"/>
      <c r="D66" s="6"/>
      <c r="E66" s="6"/>
      <c r="F66" s="6" t="s">
        <v>153</v>
      </c>
      <c r="G66" s="6" t="s">
        <v>154</v>
      </c>
      <c r="H66" s="27">
        <v>1</v>
      </c>
      <c r="J66" t="str">
        <f t="shared" si="0"/>
        <v>11</v>
      </c>
    </row>
    <row r="67" spans="1:10" ht="114" customHeight="1" x14ac:dyDescent="0.55000000000000004">
      <c r="A67" s="18">
        <v>11.3</v>
      </c>
      <c r="B67" s="20" t="s">
        <v>240</v>
      </c>
      <c r="C67" s="21"/>
      <c r="D67" s="6"/>
      <c r="E67" s="6"/>
      <c r="F67" s="6" t="s">
        <v>155</v>
      </c>
      <c r="G67" s="6" t="s">
        <v>156</v>
      </c>
      <c r="H67" s="27">
        <v>1</v>
      </c>
      <c r="J67" t="str">
        <f t="shared" si="0"/>
        <v>11</v>
      </c>
    </row>
    <row r="68" spans="1:10" ht="112.5" customHeight="1" x14ac:dyDescent="0.55000000000000004">
      <c r="A68" s="18">
        <v>12</v>
      </c>
      <c r="B68" s="20" t="s">
        <v>241</v>
      </c>
      <c r="C68" s="21"/>
      <c r="D68" s="6"/>
      <c r="E68" s="6"/>
      <c r="F68" s="6" t="s">
        <v>157</v>
      </c>
      <c r="G68" s="6" t="s">
        <v>158</v>
      </c>
      <c r="H68" s="27">
        <v>2</v>
      </c>
      <c r="J68">
        <f t="shared" ref="J68:J73" si="1">IF(ISERROR(FIND(".",A68)),A68,LEFT(A68,FIND(".",A68)-1))</f>
        <v>12</v>
      </c>
    </row>
    <row r="69" spans="1:10" ht="180" x14ac:dyDescent="0.55000000000000004">
      <c r="A69" s="18">
        <v>12</v>
      </c>
      <c r="B69" s="20" t="s">
        <v>242</v>
      </c>
      <c r="C69" s="21"/>
      <c r="D69" s="6"/>
      <c r="E69" s="6"/>
      <c r="F69" s="6" t="s">
        <v>176</v>
      </c>
      <c r="G69" s="6" t="s">
        <v>95</v>
      </c>
      <c r="H69" s="27">
        <v>3</v>
      </c>
      <c r="J69">
        <f t="shared" si="1"/>
        <v>12</v>
      </c>
    </row>
    <row r="70" spans="1:10" ht="144.75" customHeight="1" x14ac:dyDescent="0.55000000000000004">
      <c r="A70" s="18">
        <v>13</v>
      </c>
      <c r="B70" s="20" t="s">
        <v>243</v>
      </c>
      <c r="C70" s="21"/>
      <c r="D70" s="6"/>
      <c r="E70" s="6"/>
      <c r="F70" s="6" t="s">
        <v>96</v>
      </c>
      <c r="G70" s="6" t="s">
        <v>97</v>
      </c>
      <c r="H70" s="27">
        <v>3</v>
      </c>
      <c r="J70">
        <f t="shared" si="1"/>
        <v>13</v>
      </c>
    </row>
    <row r="71" spans="1:10" ht="131.25" customHeight="1" x14ac:dyDescent="0.55000000000000004">
      <c r="A71" s="18">
        <v>13</v>
      </c>
      <c r="B71" s="20" t="s">
        <v>244</v>
      </c>
      <c r="C71" s="21"/>
      <c r="D71" s="6"/>
      <c r="E71" s="6"/>
      <c r="F71" s="6" t="s">
        <v>131</v>
      </c>
      <c r="G71" s="6" t="s">
        <v>98</v>
      </c>
      <c r="H71" s="27">
        <v>2</v>
      </c>
      <c r="J71">
        <f t="shared" si="1"/>
        <v>13</v>
      </c>
    </row>
    <row r="72" spans="1:10" ht="132.75" customHeight="1" x14ac:dyDescent="0.55000000000000004">
      <c r="A72" s="18">
        <v>14.1</v>
      </c>
      <c r="B72" s="20" t="s">
        <v>245</v>
      </c>
      <c r="C72" s="21"/>
      <c r="D72" s="6"/>
      <c r="E72" s="6"/>
      <c r="F72" s="6" t="s">
        <v>99</v>
      </c>
      <c r="G72" s="11" t="s">
        <v>248</v>
      </c>
      <c r="H72" s="27">
        <v>3</v>
      </c>
      <c r="J72" t="str">
        <f t="shared" si="1"/>
        <v>14</v>
      </c>
    </row>
    <row r="73" spans="1:10" ht="151.5" customHeight="1" x14ac:dyDescent="0.55000000000000004">
      <c r="A73" s="18">
        <v>14.2</v>
      </c>
      <c r="B73" s="20" t="s">
        <v>246</v>
      </c>
      <c r="C73" s="21"/>
      <c r="D73" s="22"/>
      <c r="E73" s="22"/>
      <c r="F73" s="22" t="s">
        <v>101</v>
      </c>
      <c r="G73" s="6" t="s">
        <v>100</v>
      </c>
      <c r="H73" s="27">
        <v>2</v>
      </c>
      <c r="J73" t="str">
        <f t="shared" si="1"/>
        <v>14</v>
      </c>
    </row>
    <row r="75" spans="1:10" x14ac:dyDescent="0.45">
      <c r="B75" s="15" t="s">
        <v>34</v>
      </c>
      <c r="C75" s="3"/>
      <c r="D75" s="3"/>
      <c r="E75" s="3"/>
      <c r="F75" s="3"/>
      <c r="G75" s="3"/>
      <c r="H75" s="4" t="s">
        <v>35</v>
      </c>
    </row>
    <row r="76" spans="1:10" x14ac:dyDescent="0.45">
      <c r="A76" s="1"/>
      <c r="B76" s="15">
        <v>0</v>
      </c>
      <c r="C76" s="3"/>
      <c r="D76" s="3"/>
      <c r="E76" s="3"/>
      <c r="F76" s="3"/>
      <c r="G76" s="3"/>
      <c r="H76" s="3">
        <f>COUNTIF(H$3:H$73, 0)</f>
        <v>2</v>
      </c>
    </row>
    <row r="77" spans="1:10" x14ac:dyDescent="0.45">
      <c r="A77" s="1"/>
      <c r="B77" s="15">
        <v>1</v>
      </c>
      <c r="C77" s="3"/>
      <c r="D77" s="3"/>
      <c r="E77" s="3"/>
      <c r="F77" s="3"/>
      <c r="G77" s="3"/>
      <c r="H77" s="3">
        <f>COUNTIF(H$3:H$73, 1)</f>
        <v>13</v>
      </c>
    </row>
    <row r="78" spans="1:10" x14ac:dyDescent="0.45">
      <c r="A78" s="1"/>
      <c r="B78" s="15">
        <v>2</v>
      </c>
      <c r="C78" s="3"/>
      <c r="D78" s="3"/>
      <c r="E78" s="3"/>
      <c r="F78" s="3"/>
      <c r="G78" s="3"/>
      <c r="H78" s="3">
        <f>COUNTIF(H$3:H$73, 2)</f>
        <v>15</v>
      </c>
    </row>
    <row r="79" spans="1:10" x14ac:dyDescent="0.45">
      <c r="A79" s="1"/>
      <c r="B79" s="15">
        <v>3</v>
      </c>
      <c r="C79" s="3"/>
      <c r="D79" s="3"/>
      <c r="E79" s="3"/>
      <c r="F79" s="3"/>
      <c r="G79" s="3"/>
      <c r="H79" s="3">
        <f>COUNTIF(H$3:H$73, 3)</f>
        <v>27</v>
      </c>
    </row>
    <row r="80" spans="1:10" x14ac:dyDescent="0.45">
      <c r="A80" s="1"/>
      <c r="B80" s="15">
        <v>4</v>
      </c>
      <c r="C80" s="3"/>
      <c r="D80" s="3"/>
      <c r="E80" s="3"/>
      <c r="F80" s="3"/>
      <c r="G80" s="3"/>
      <c r="H80" s="3">
        <f>COUNTIF(H$3:H$73, 4)</f>
        <v>14</v>
      </c>
    </row>
    <row r="81" spans="2:8" x14ac:dyDescent="0.45">
      <c r="B81" s="15" t="s">
        <v>33</v>
      </c>
      <c r="H81">
        <f>SUM(H76:H80)</f>
        <v>71</v>
      </c>
    </row>
    <row r="84" spans="2:8" x14ac:dyDescent="0.45">
      <c r="B84" s="15" t="s">
        <v>36</v>
      </c>
      <c r="C84" s="4"/>
      <c r="D84" s="4"/>
      <c r="E84" s="4"/>
      <c r="F84" s="4"/>
      <c r="G84" s="4"/>
      <c r="H84" s="4" t="s">
        <v>37</v>
      </c>
    </row>
    <row r="85" spans="2:8" x14ac:dyDescent="0.45">
      <c r="B85" s="1">
        <v>5</v>
      </c>
      <c r="C85" s="3"/>
      <c r="D85" s="3"/>
      <c r="E85" s="3"/>
      <c r="F85" s="3"/>
      <c r="G85" s="3"/>
      <c r="H85" s="5">
        <f>AVERAGE(H3:H13)</f>
        <v>2.2727272727272729</v>
      </c>
    </row>
    <row r="86" spans="2:8" x14ac:dyDescent="0.45">
      <c r="B86" s="1">
        <v>6</v>
      </c>
      <c r="C86" s="3"/>
      <c r="D86" s="3"/>
      <c r="E86" s="3"/>
      <c r="F86" s="3"/>
      <c r="G86" s="3"/>
      <c r="H86" s="5">
        <f>AVERAGE(H14:H18)</f>
        <v>2.6</v>
      </c>
    </row>
    <row r="87" spans="2:8" x14ac:dyDescent="0.45">
      <c r="B87" s="1">
        <v>7</v>
      </c>
      <c r="C87" s="3"/>
      <c r="D87" s="3"/>
      <c r="E87" s="3"/>
      <c r="F87" s="3"/>
      <c r="G87" s="3"/>
      <c r="H87" s="5">
        <f>AVERAGE(H19:H26)</f>
        <v>2.75</v>
      </c>
    </row>
    <row r="88" spans="2:8" x14ac:dyDescent="0.45">
      <c r="B88" s="1">
        <v>8</v>
      </c>
      <c r="C88" s="3"/>
      <c r="D88" s="3"/>
      <c r="E88" s="3"/>
      <c r="F88" s="3"/>
      <c r="G88" s="3"/>
      <c r="H88" s="5">
        <f>AVERAGE(H27:H42)</f>
        <v>2.3125</v>
      </c>
    </row>
    <row r="89" spans="2:8" x14ac:dyDescent="0.45">
      <c r="B89" s="1">
        <v>9</v>
      </c>
      <c r="C89" s="3"/>
      <c r="D89" s="3"/>
      <c r="E89" s="3"/>
      <c r="F89" s="3"/>
      <c r="G89" s="3"/>
      <c r="H89" s="5">
        <f>AVERAGE(H43:H48)</f>
        <v>2.6666666666666665</v>
      </c>
    </row>
    <row r="90" spans="2:8" x14ac:dyDescent="0.45">
      <c r="B90" s="1">
        <v>10</v>
      </c>
      <c r="C90" s="3"/>
      <c r="D90" s="3"/>
      <c r="E90" s="3"/>
      <c r="F90" s="3"/>
      <c r="G90" s="3"/>
      <c r="H90" s="5">
        <f>AVERAGE(H49:H61)</f>
        <v>3.1538461538461537</v>
      </c>
    </row>
    <row r="91" spans="2:8" x14ac:dyDescent="0.45">
      <c r="B91" s="1">
        <v>11</v>
      </c>
      <c r="C91" s="3"/>
      <c r="D91" s="3"/>
      <c r="E91" s="3"/>
      <c r="F91" s="3"/>
      <c r="G91" s="3"/>
      <c r="H91" s="5">
        <f>AVERAGE(H62:H67)</f>
        <v>1.8333333333333333</v>
      </c>
    </row>
    <row r="92" spans="2:8" x14ac:dyDescent="0.45">
      <c r="B92" s="1">
        <v>12</v>
      </c>
      <c r="C92" s="3"/>
      <c r="D92" s="3"/>
      <c r="E92" s="3"/>
      <c r="F92" s="3"/>
      <c r="G92" s="3"/>
      <c r="H92" s="5">
        <f>AVERAGE(H68:H69)</f>
        <v>2.5</v>
      </c>
    </row>
    <row r="93" spans="2:8" x14ac:dyDescent="0.45">
      <c r="B93" s="1">
        <v>13</v>
      </c>
      <c r="C93" s="3"/>
      <c r="D93" s="3"/>
      <c r="E93" s="3"/>
      <c r="F93" s="3"/>
      <c r="G93" s="3"/>
      <c r="H93" s="5">
        <f>AVERAGE(H70:H71)</f>
        <v>2.5</v>
      </c>
    </row>
    <row r="94" spans="2:8" x14ac:dyDescent="0.45">
      <c r="B94" s="1">
        <v>14</v>
      </c>
      <c r="C94" s="3"/>
      <c r="D94" s="3"/>
      <c r="E94" s="3"/>
      <c r="F94" s="3"/>
      <c r="G94" s="3"/>
      <c r="H94" s="5">
        <f>AVERAGE(H72:H73)</f>
        <v>2.5</v>
      </c>
    </row>
  </sheetData>
  <customSheetViews>
    <customSheetView guid="{5F80DA1E-E2EA-4CB6-A566-8F2D56605947}" scale="70" showPageBreaks="1" fitToPage="1" printArea="1" hiddenColumns="1">
      <pane xSplit="2" ySplit="2" topLeftCell="D26" activePane="bottomRight" state="frozen"/>
      <selection pane="bottomRight" activeCell="B28" sqref="B28"/>
      <pageMargins left="0.7" right="0.7" top="0.75" bottom="0.75" header="0.3" footer="0.3"/>
      <pageSetup paperSize="5" scale="41" fitToHeight="15" orientation="landscape" r:id="rId1"/>
    </customSheetView>
  </customSheetViews>
  <pageMargins left="0.7" right="0.7" top="0.75" bottom="0.75" header="0.3" footer="0.3"/>
  <pageSetup paperSize="5" scale="45" fitToHeight="1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O28"/>
  <sheetViews>
    <sheetView workbookViewId="0">
      <selection activeCell="O20" sqref="O20"/>
    </sheetView>
  </sheetViews>
  <sheetFormatPr defaultRowHeight="14.25" x14ac:dyDescent="0.45"/>
  <cols>
    <col min="12" max="12" width="10.73046875" bestFit="1" customWidth="1"/>
    <col min="15" max="15" width="46.59765625" bestFit="1" customWidth="1"/>
    <col min="18" max="18" width="10.73046875" bestFit="1" customWidth="1"/>
  </cols>
  <sheetData>
    <row r="2" spans="2:15" x14ac:dyDescent="0.45">
      <c r="B2" s="30" t="s">
        <v>38</v>
      </c>
      <c r="C2" s="30"/>
      <c r="E2" s="33" t="s">
        <v>255</v>
      </c>
      <c r="F2" s="33"/>
      <c r="G2" s="33"/>
      <c r="H2" s="33"/>
      <c r="I2" s="33"/>
      <c r="K2" s="33" t="s">
        <v>263</v>
      </c>
      <c r="L2" s="33"/>
      <c r="N2" s="30" t="s">
        <v>36</v>
      </c>
      <c r="O2" s="30" t="s">
        <v>256</v>
      </c>
    </row>
    <row r="3" spans="2:15" x14ac:dyDescent="0.45">
      <c r="B3" s="30" t="s">
        <v>34</v>
      </c>
      <c r="C3" s="30" t="s">
        <v>35</v>
      </c>
      <c r="E3" s="30"/>
      <c r="F3" s="33" t="s">
        <v>257</v>
      </c>
      <c r="G3" s="33"/>
      <c r="H3" s="33"/>
      <c r="I3" s="33"/>
      <c r="K3" s="30" t="s">
        <v>36</v>
      </c>
      <c r="L3" s="30" t="s">
        <v>265</v>
      </c>
      <c r="N3" s="30">
        <v>5</v>
      </c>
      <c r="O3" s="30" t="s">
        <v>267</v>
      </c>
    </row>
    <row r="4" spans="2:15" x14ac:dyDescent="0.45">
      <c r="B4" s="30">
        <v>0</v>
      </c>
      <c r="C4" s="30">
        <f>'Implementation Level'!H76</f>
        <v>2</v>
      </c>
      <c r="E4" s="30" t="s">
        <v>36</v>
      </c>
      <c r="F4" s="30" t="s">
        <v>261</v>
      </c>
      <c r="G4" s="30" t="s">
        <v>258</v>
      </c>
      <c r="H4" s="30" t="s">
        <v>259</v>
      </c>
      <c r="I4" s="30" t="s">
        <v>260</v>
      </c>
      <c r="K4" s="30">
        <v>5</v>
      </c>
      <c r="L4" s="31">
        <f t="shared" ref="L4:L13" si="0">(H5+I5)/SUM(F5:I5)</f>
        <v>0.54545454545454541</v>
      </c>
      <c r="N4" s="30">
        <v>6</v>
      </c>
      <c r="O4" s="30" t="s">
        <v>268</v>
      </c>
    </row>
    <row r="5" spans="2:15" x14ac:dyDescent="0.45">
      <c r="B5" s="30">
        <v>1</v>
      </c>
      <c r="C5" s="30">
        <f>'Implementation Level'!H77</f>
        <v>13</v>
      </c>
      <c r="E5" s="30">
        <v>5</v>
      </c>
      <c r="F5" s="30">
        <f>COUNTIFS('Implementation Level'!$H$3:$H$73,0,'Implementation Level'!$J$3:$J$73,E5)+COUNTIFS('Implementation Level'!$H$3:$H$73,1,'Implementation Level'!$J$3:$J$73,E5)</f>
        <v>4</v>
      </c>
      <c r="G5" s="30">
        <f>COUNTIFS('Implementation Level'!$H$3:$H$73,2,'Implementation Level'!$J$3:$J$73,E5)</f>
        <v>1</v>
      </c>
      <c r="H5" s="30">
        <f>COUNTIFS('Implementation Level'!$H$3:$H$73,3,'Implementation Level'!$J$3:$J$73,E5)</f>
        <v>4</v>
      </c>
      <c r="I5" s="30">
        <f>COUNTIFS('Implementation Level'!$H$3:$H$73,4,'Implementation Level'!$J$3:$J$73,E5)</f>
        <v>2</v>
      </c>
      <c r="K5" s="30">
        <v>6</v>
      </c>
      <c r="L5" s="31">
        <f t="shared" si="0"/>
        <v>0.6</v>
      </c>
      <c r="N5" s="30">
        <v>7</v>
      </c>
      <c r="O5" s="30" t="s">
        <v>269</v>
      </c>
    </row>
    <row r="6" spans="2:15" x14ac:dyDescent="0.45">
      <c r="B6" s="30">
        <v>2</v>
      </c>
      <c r="C6" s="30">
        <f>'Implementation Level'!H78</f>
        <v>15</v>
      </c>
      <c r="E6" s="30">
        <v>6</v>
      </c>
      <c r="F6" s="30">
        <f>COUNTIFS('Implementation Level'!$H$3:$H$73,0,'Implementation Level'!$J$3:$J$73,E6)+COUNTIFS('Implementation Level'!$H$3:$H$73,1,'Implementation Level'!$J$3:$J$73,E6)</f>
        <v>1</v>
      </c>
      <c r="G6" s="30">
        <f>COUNTIFS('Implementation Level'!$H$3:$H$73,2,'Implementation Level'!$J$3:$J$73,E6)</f>
        <v>1</v>
      </c>
      <c r="H6" s="30">
        <f>COUNTIFS('Implementation Level'!$H$3:$H$73,3,'Implementation Level'!$J$3:$J$73,E6)</f>
        <v>2</v>
      </c>
      <c r="I6" s="30">
        <f>COUNTIFS('Implementation Level'!$H$3:$H$73,4,'Implementation Level'!$J$3:$J$73,E6)</f>
        <v>1</v>
      </c>
      <c r="K6" s="30">
        <v>7</v>
      </c>
      <c r="L6" s="31">
        <f t="shared" si="0"/>
        <v>0.75</v>
      </c>
      <c r="N6" s="30">
        <v>8</v>
      </c>
      <c r="O6" s="30" t="s">
        <v>270</v>
      </c>
    </row>
    <row r="7" spans="2:15" x14ac:dyDescent="0.45">
      <c r="B7" s="30">
        <v>3</v>
      </c>
      <c r="C7" s="30">
        <f>'Implementation Level'!H79</f>
        <v>27</v>
      </c>
      <c r="E7" s="30">
        <v>7</v>
      </c>
      <c r="F7" s="30">
        <f>COUNTIFS('Implementation Level'!$H$3:$H$73,0,'Implementation Level'!$J$3:$J$73,E7)+COUNTIFS('Implementation Level'!$H$3:$H$73,1,'Implementation Level'!$J$3:$J$73,E7)</f>
        <v>2</v>
      </c>
      <c r="G7" s="30">
        <f>COUNTIFS('Implementation Level'!$H$3:$H$73,2,'Implementation Level'!$J$3:$J$73,E7)</f>
        <v>0</v>
      </c>
      <c r="H7" s="30">
        <f>COUNTIFS('Implementation Level'!$H$3:$H$73,3,'Implementation Level'!$J$3:$J$73,E7)</f>
        <v>3</v>
      </c>
      <c r="I7" s="30">
        <f>COUNTIFS('Implementation Level'!$H$3:$H$73,4,'Implementation Level'!$J$3:$J$73,E7)</f>
        <v>3</v>
      </c>
      <c r="K7" s="30">
        <v>8</v>
      </c>
      <c r="L7" s="31">
        <f t="shared" si="0"/>
        <v>0.375</v>
      </c>
      <c r="N7" s="30">
        <v>9</v>
      </c>
      <c r="O7" s="30" t="s">
        <v>271</v>
      </c>
    </row>
    <row r="8" spans="2:15" x14ac:dyDescent="0.45">
      <c r="B8" s="30">
        <v>4</v>
      </c>
      <c r="C8" s="30">
        <f>'Implementation Level'!H80</f>
        <v>14</v>
      </c>
      <c r="E8" s="30">
        <v>8</v>
      </c>
      <c r="F8" s="30">
        <f>COUNTIFS('Implementation Level'!$H$3:$H$73,0,'Implementation Level'!$J$3:$J$73,E8)+COUNTIFS('Implementation Level'!$H$3:$H$73,1,'Implementation Level'!$J$3:$J$73,E8)</f>
        <v>2</v>
      </c>
      <c r="G8" s="30">
        <f>COUNTIFS('Implementation Level'!$H$3:$H$73,2,'Implementation Level'!$J$3:$J$73,E8)</f>
        <v>8</v>
      </c>
      <c r="H8" s="30">
        <f>COUNTIFS('Implementation Level'!$H$3:$H$73,3,'Implementation Level'!$J$3:$J$73,E8)</f>
        <v>5</v>
      </c>
      <c r="I8" s="30">
        <f>COUNTIFS('Implementation Level'!$H$3:$H$73,4,'Implementation Level'!$J$3:$J$73,E8)</f>
        <v>1</v>
      </c>
      <c r="K8" s="30">
        <v>9</v>
      </c>
      <c r="L8" s="31">
        <f t="shared" si="0"/>
        <v>0.5</v>
      </c>
      <c r="N8" s="30">
        <v>10</v>
      </c>
      <c r="O8" s="30" t="s">
        <v>272</v>
      </c>
    </row>
    <row r="9" spans="2:15" x14ac:dyDescent="0.45">
      <c r="E9" s="30">
        <v>9</v>
      </c>
      <c r="F9" s="30">
        <f>COUNTIFS('Implementation Level'!$H$3:$H$73,0,'Implementation Level'!$J$3:$J$73,E9)+COUNTIFS('Implementation Level'!$H$3:$H$73,1,'Implementation Level'!$J$3:$J$73,E9)</f>
        <v>1</v>
      </c>
      <c r="G9" s="30">
        <f>COUNTIFS('Implementation Level'!$H$3:$H$73,2,'Implementation Level'!$J$3:$J$73,E9)</f>
        <v>2</v>
      </c>
      <c r="H9" s="30">
        <f>COUNTIFS('Implementation Level'!$H$3:$H$73,3,'Implementation Level'!$J$3:$J$73,E9)</f>
        <v>1</v>
      </c>
      <c r="I9" s="30">
        <f>COUNTIFS('Implementation Level'!$H$3:$H$73,4,'Implementation Level'!$J$3:$J$73,E9)</f>
        <v>2</v>
      </c>
      <c r="K9" s="30">
        <v>10</v>
      </c>
      <c r="L9" s="31">
        <f t="shared" si="0"/>
        <v>0.92307692307692313</v>
      </c>
      <c r="N9" s="30">
        <v>11</v>
      </c>
      <c r="O9" s="30" t="s">
        <v>273</v>
      </c>
    </row>
    <row r="10" spans="2:15" x14ac:dyDescent="0.45">
      <c r="E10" s="30">
        <v>10</v>
      </c>
      <c r="F10" s="30">
        <f>COUNTIFS('Implementation Level'!$H$3:$H$73,0,'Implementation Level'!$J$3:$J$73,E10)+COUNTIFS('Implementation Level'!$H$3:$H$73,1,'Implementation Level'!$J$3:$J$73,E10)</f>
        <v>1</v>
      </c>
      <c r="G10" s="30">
        <f>COUNTIFS('Implementation Level'!$H$3:$H$73,2,'Implementation Level'!$J$3:$J$73,E10)</f>
        <v>0</v>
      </c>
      <c r="H10" s="30">
        <f>COUNTIFS('Implementation Level'!$H$3:$H$73,3,'Implementation Level'!$J$3:$J$73,E10)</f>
        <v>8</v>
      </c>
      <c r="I10" s="30">
        <f>COUNTIFS('Implementation Level'!$H$3:$H$73,4,'Implementation Level'!$J$3:$J$73,E10)</f>
        <v>4</v>
      </c>
      <c r="K10" s="30">
        <v>11</v>
      </c>
      <c r="L10" s="31">
        <f t="shared" si="0"/>
        <v>0.33333333333333331</v>
      </c>
      <c r="N10" s="30">
        <v>12</v>
      </c>
      <c r="O10" s="30" t="s">
        <v>274</v>
      </c>
    </row>
    <row r="11" spans="2:15" x14ac:dyDescent="0.45">
      <c r="B11" s="30" t="s">
        <v>264</v>
      </c>
      <c r="C11" s="30"/>
      <c r="E11" s="30">
        <v>11</v>
      </c>
      <c r="F11" s="30">
        <f>COUNTIFS('Implementation Level'!$H$3:$H$73,0,'Implementation Level'!$J$3:$J$73,E11)+COUNTIFS('Implementation Level'!$H$3:$H$73,1,'Implementation Level'!$J$3:$J$73,E11)</f>
        <v>4</v>
      </c>
      <c r="G11" s="30">
        <f>COUNTIFS('Implementation Level'!$H$3:$H$73,2,'Implementation Level'!$J$3:$J$73,E11)</f>
        <v>0</v>
      </c>
      <c r="H11" s="30">
        <f>COUNTIFS('Implementation Level'!$H$3:$H$73,3,'Implementation Level'!$J$3:$J$73,E11)</f>
        <v>1</v>
      </c>
      <c r="I11" s="30">
        <f>COUNTIFS('Implementation Level'!$H$3:$H$73,4,'Implementation Level'!$J$3:$J$73,E11)</f>
        <v>1</v>
      </c>
      <c r="K11" s="30">
        <v>12</v>
      </c>
      <c r="L11" s="31">
        <f t="shared" si="0"/>
        <v>0.5</v>
      </c>
      <c r="N11" s="30">
        <v>13</v>
      </c>
      <c r="O11" s="30" t="s">
        <v>275</v>
      </c>
    </row>
    <row r="12" spans="2:15" x14ac:dyDescent="0.45">
      <c r="B12" s="30" t="s">
        <v>36</v>
      </c>
      <c r="C12" s="30" t="s">
        <v>37</v>
      </c>
      <c r="E12" s="30">
        <v>12</v>
      </c>
      <c r="F12" s="30">
        <f>COUNTIFS('Implementation Level'!$H$3:$H$73,0,'Implementation Level'!$J$3:$J$73,E12)+COUNTIFS('Implementation Level'!$H$3:$H$73,1,'Implementation Level'!$J$3:$J$73,E12)</f>
        <v>0</v>
      </c>
      <c r="G12" s="30">
        <f>COUNTIFS('Implementation Level'!$H$3:$H$73,2,'Implementation Level'!$J$3:$J$73,E12)</f>
        <v>1</v>
      </c>
      <c r="H12" s="30">
        <f>COUNTIFS('Implementation Level'!$H$3:$H$73,3,'Implementation Level'!$J$3:$J$73,E12)</f>
        <v>1</v>
      </c>
      <c r="I12" s="30">
        <f>COUNTIFS('Implementation Level'!$H$3:$H$73,4,'Implementation Level'!$J$3:$J$73,E12)</f>
        <v>0</v>
      </c>
      <c r="K12" s="30">
        <v>13</v>
      </c>
      <c r="L12" s="31">
        <f t="shared" si="0"/>
        <v>0.5</v>
      </c>
      <c r="N12" s="30">
        <v>14</v>
      </c>
      <c r="O12" s="30" t="s">
        <v>276</v>
      </c>
    </row>
    <row r="13" spans="2:15" x14ac:dyDescent="0.45">
      <c r="B13" s="30">
        <v>5</v>
      </c>
      <c r="C13" s="32">
        <f>'Implementation Level'!H85</f>
        <v>2.2727272727272729</v>
      </c>
      <c r="E13" s="30">
        <v>13</v>
      </c>
      <c r="F13" s="30">
        <f>COUNTIFS('Implementation Level'!$H$3:$H$73,0,'Implementation Level'!$J$3:$J$73,E13)+COUNTIFS('Implementation Level'!$H$3:$H$73,1,'Implementation Level'!$J$3:$J$73,E13)</f>
        <v>0</v>
      </c>
      <c r="G13" s="30">
        <f>COUNTIFS('Implementation Level'!$H$3:$H$73,2,'Implementation Level'!$J$3:$J$73,E13)</f>
        <v>1</v>
      </c>
      <c r="H13" s="30">
        <f>COUNTIFS('Implementation Level'!$H$3:$H$73,3,'Implementation Level'!$J$3:$J$73,E13)</f>
        <v>1</v>
      </c>
      <c r="I13" s="30">
        <f>COUNTIFS('Implementation Level'!$H$3:$H$73,4,'Implementation Level'!$J$3:$J$73,E13)</f>
        <v>0</v>
      </c>
      <c r="K13" s="30">
        <v>14</v>
      </c>
      <c r="L13" s="31">
        <f t="shared" si="0"/>
        <v>0.5</v>
      </c>
    </row>
    <row r="14" spans="2:15" x14ac:dyDescent="0.45">
      <c r="B14" s="30">
        <v>6</v>
      </c>
      <c r="C14" s="32">
        <f>'Implementation Level'!H86</f>
        <v>2.6</v>
      </c>
      <c r="E14" s="30">
        <v>14</v>
      </c>
      <c r="F14" s="30">
        <f>COUNTIFS('Implementation Level'!$H$3:$H$73,0,'Implementation Level'!$J$3:$J$73,E14)+COUNTIFS('Implementation Level'!$H$3:$H$73,1,'Implementation Level'!$J$3:$J$73,E14)</f>
        <v>0</v>
      </c>
      <c r="G14" s="30">
        <f>COUNTIFS('Implementation Level'!$H$3:$H$73,2,'Implementation Level'!$J$3:$J$73,E14)</f>
        <v>1</v>
      </c>
      <c r="H14" s="30">
        <f>COUNTIFS('Implementation Level'!$H$3:$H$73,3,'Implementation Level'!$J$3:$J$73,E14)</f>
        <v>1</v>
      </c>
      <c r="I14" s="30">
        <f>COUNTIFS('Implementation Level'!$H$3:$H$73,4,'Implementation Level'!$J$3:$J$73,E14)</f>
        <v>0</v>
      </c>
    </row>
    <row r="15" spans="2:15" x14ac:dyDescent="0.45">
      <c r="B15" s="30">
        <v>7</v>
      </c>
      <c r="C15" s="32">
        <f>'Implementation Level'!H87</f>
        <v>2.75</v>
      </c>
    </row>
    <row r="16" spans="2:15" x14ac:dyDescent="0.45">
      <c r="B16" s="30">
        <v>8</v>
      </c>
      <c r="C16" s="32">
        <f>'Implementation Level'!H88</f>
        <v>2.3125</v>
      </c>
      <c r="E16" s="33" t="s">
        <v>255</v>
      </c>
      <c r="F16" s="33"/>
      <c r="G16" s="33"/>
      <c r="H16" s="33"/>
      <c r="I16" s="33"/>
    </row>
    <row r="17" spans="2:9" x14ac:dyDescent="0.45">
      <c r="B17" s="30">
        <v>9</v>
      </c>
      <c r="C17" s="32">
        <f>'Implementation Level'!H89</f>
        <v>2.6666666666666665</v>
      </c>
      <c r="E17" s="30"/>
      <c r="F17" s="33" t="s">
        <v>266</v>
      </c>
      <c r="G17" s="33"/>
      <c r="H17" s="33"/>
      <c r="I17" s="33"/>
    </row>
    <row r="18" spans="2:9" x14ac:dyDescent="0.45">
      <c r="B18" s="30">
        <v>10</v>
      </c>
      <c r="C18" s="32">
        <f>'Implementation Level'!H90</f>
        <v>3.1538461538461537</v>
      </c>
      <c r="E18" s="30" t="s">
        <v>36</v>
      </c>
      <c r="F18" s="30" t="s">
        <v>261</v>
      </c>
      <c r="G18" s="30" t="s">
        <v>258</v>
      </c>
      <c r="H18" s="30" t="s">
        <v>259</v>
      </c>
      <c r="I18" s="30" t="s">
        <v>260</v>
      </c>
    </row>
    <row r="19" spans="2:9" x14ac:dyDescent="0.45">
      <c r="B19" s="30">
        <v>11</v>
      </c>
      <c r="C19" s="32">
        <f>'Implementation Level'!H91</f>
        <v>1.8333333333333333</v>
      </c>
      <c r="E19" s="30">
        <v>5</v>
      </c>
      <c r="F19" s="31">
        <f t="shared" ref="F19:I28" si="1">F5/SUM($F5:$I5)</f>
        <v>0.36363636363636365</v>
      </c>
      <c r="G19" s="31">
        <f t="shared" si="1"/>
        <v>9.0909090909090912E-2</v>
      </c>
      <c r="H19" s="31">
        <f t="shared" si="1"/>
        <v>0.36363636363636365</v>
      </c>
      <c r="I19" s="31">
        <f t="shared" si="1"/>
        <v>0.18181818181818182</v>
      </c>
    </row>
    <row r="20" spans="2:9" x14ac:dyDescent="0.45">
      <c r="B20" s="30">
        <v>12</v>
      </c>
      <c r="C20" s="32">
        <f>'Implementation Level'!H92</f>
        <v>2.5</v>
      </c>
      <c r="E20" s="30">
        <v>6</v>
      </c>
      <c r="F20" s="31">
        <f t="shared" si="1"/>
        <v>0.2</v>
      </c>
      <c r="G20" s="31">
        <f t="shared" si="1"/>
        <v>0.2</v>
      </c>
      <c r="H20" s="31">
        <f t="shared" si="1"/>
        <v>0.4</v>
      </c>
      <c r="I20" s="31">
        <f t="shared" si="1"/>
        <v>0.2</v>
      </c>
    </row>
    <row r="21" spans="2:9" x14ac:dyDescent="0.45">
      <c r="B21" s="30">
        <v>13</v>
      </c>
      <c r="C21" s="32">
        <f>'Implementation Level'!H93</f>
        <v>2.5</v>
      </c>
      <c r="E21" s="30">
        <v>7</v>
      </c>
      <c r="F21" s="31">
        <f t="shared" si="1"/>
        <v>0.25</v>
      </c>
      <c r="G21" s="31">
        <f t="shared" si="1"/>
        <v>0</v>
      </c>
      <c r="H21" s="31">
        <f t="shared" si="1"/>
        <v>0.375</v>
      </c>
      <c r="I21" s="31">
        <f t="shared" si="1"/>
        <v>0.375</v>
      </c>
    </row>
    <row r="22" spans="2:9" x14ac:dyDescent="0.45">
      <c r="B22" s="30">
        <v>14</v>
      </c>
      <c r="C22" s="32">
        <f>'Implementation Level'!H94</f>
        <v>2.5</v>
      </c>
      <c r="E22" s="30">
        <v>8</v>
      </c>
      <c r="F22" s="31">
        <f t="shared" si="1"/>
        <v>0.125</v>
      </c>
      <c r="G22" s="31">
        <f t="shared" si="1"/>
        <v>0.5</v>
      </c>
      <c r="H22" s="31">
        <f t="shared" si="1"/>
        <v>0.3125</v>
      </c>
      <c r="I22" s="31">
        <f t="shared" si="1"/>
        <v>6.25E-2</v>
      </c>
    </row>
    <row r="23" spans="2:9" x14ac:dyDescent="0.45">
      <c r="E23" s="30">
        <v>9</v>
      </c>
      <c r="F23" s="31">
        <f t="shared" si="1"/>
        <v>0.16666666666666666</v>
      </c>
      <c r="G23" s="31">
        <f t="shared" si="1"/>
        <v>0.33333333333333331</v>
      </c>
      <c r="H23" s="31">
        <f t="shared" si="1"/>
        <v>0.16666666666666666</v>
      </c>
      <c r="I23" s="31">
        <f t="shared" si="1"/>
        <v>0.33333333333333331</v>
      </c>
    </row>
    <row r="24" spans="2:9" x14ac:dyDescent="0.45">
      <c r="E24" s="30">
        <v>10</v>
      </c>
      <c r="F24" s="31">
        <f t="shared" si="1"/>
        <v>7.6923076923076927E-2</v>
      </c>
      <c r="G24" s="31">
        <f t="shared" si="1"/>
        <v>0</v>
      </c>
      <c r="H24" s="31">
        <f t="shared" si="1"/>
        <v>0.61538461538461542</v>
      </c>
      <c r="I24" s="31">
        <f t="shared" si="1"/>
        <v>0.30769230769230771</v>
      </c>
    </row>
    <row r="25" spans="2:9" x14ac:dyDescent="0.45">
      <c r="E25" s="30">
        <v>11</v>
      </c>
      <c r="F25" s="31">
        <f t="shared" si="1"/>
        <v>0.66666666666666663</v>
      </c>
      <c r="G25" s="31">
        <f t="shared" si="1"/>
        <v>0</v>
      </c>
      <c r="H25" s="31">
        <f t="shared" si="1"/>
        <v>0.16666666666666666</v>
      </c>
      <c r="I25" s="31">
        <f t="shared" si="1"/>
        <v>0.16666666666666666</v>
      </c>
    </row>
    <row r="26" spans="2:9" x14ac:dyDescent="0.45">
      <c r="E26" s="30">
        <v>12</v>
      </c>
      <c r="F26" s="31">
        <f t="shared" si="1"/>
        <v>0</v>
      </c>
      <c r="G26" s="31">
        <f t="shared" si="1"/>
        <v>0.5</v>
      </c>
      <c r="H26" s="31">
        <f t="shared" si="1"/>
        <v>0.5</v>
      </c>
      <c r="I26" s="31">
        <f t="shared" si="1"/>
        <v>0</v>
      </c>
    </row>
    <row r="27" spans="2:9" x14ac:dyDescent="0.45">
      <c r="E27" s="30">
        <v>13</v>
      </c>
      <c r="F27" s="31">
        <f t="shared" si="1"/>
        <v>0</v>
      </c>
      <c r="G27" s="31">
        <f t="shared" si="1"/>
        <v>0.5</v>
      </c>
      <c r="H27" s="31">
        <f t="shared" si="1"/>
        <v>0.5</v>
      </c>
      <c r="I27" s="31">
        <f t="shared" si="1"/>
        <v>0</v>
      </c>
    </row>
    <row r="28" spans="2:9" x14ac:dyDescent="0.45">
      <c r="E28" s="30">
        <v>14</v>
      </c>
      <c r="F28" s="31">
        <f t="shared" si="1"/>
        <v>0</v>
      </c>
      <c r="G28" s="31">
        <f t="shared" si="1"/>
        <v>0.5</v>
      </c>
      <c r="H28" s="31">
        <f t="shared" si="1"/>
        <v>0.5</v>
      </c>
      <c r="I28" s="31">
        <f t="shared" si="1"/>
        <v>0</v>
      </c>
    </row>
  </sheetData>
  <mergeCells count="5">
    <mergeCell ref="F3:I3"/>
    <mergeCell ref="E2:I2"/>
    <mergeCell ref="K2:L2"/>
    <mergeCell ref="E16:I16"/>
    <mergeCell ref="F17:I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3</vt:i4>
      </vt:variant>
      <vt:variant>
        <vt:lpstr>Named Ranges</vt:lpstr>
      </vt:variant>
      <vt:variant>
        <vt:i4>1</vt:i4>
      </vt:variant>
    </vt:vector>
  </HeadingPairs>
  <TitlesOfParts>
    <vt:vector size="6" baseType="lpstr">
      <vt:lpstr>Implementation Level</vt:lpstr>
      <vt:lpstr>Chart Data</vt:lpstr>
      <vt:lpstr>Pie Chart</vt:lpstr>
      <vt:lpstr>Stacked Bar Chart</vt:lpstr>
      <vt:lpstr>Progress Chart</vt:lpstr>
      <vt:lpstr>'Implementation Level'!Print_Area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Lide</dc:creator>
  <cp:lastModifiedBy>Sam Minifie</cp:lastModifiedBy>
  <cp:lastPrinted>2017-08-24T18:27:26Z</cp:lastPrinted>
  <dcterms:created xsi:type="dcterms:W3CDTF">2017-06-01T12:40:23Z</dcterms:created>
  <dcterms:modified xsi:type="dcterms:W3CDTF">2023-01-23T17:59:58Z</dcterms:modified>
</cp:coreProperties>
</file>